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HP\Dropbox\A. DROPBOX SECTEUR MOZAWI\3. SANTE\5- Stratégie et capitalisation\1- Capitalisation\2020 stage Anaïs\Mortality rate methodology\"/>
    </mc:Choice>
  </mc:AlternateContent>
  <bookViews>
    <workbookView xWindow="-120" yWindow="-120" windowWidth="20730" windowHeight="11160" tabRatio="832"/>
  </bookViews>
  <sheets>
    <sheet name="Synthetic method" sheetId="12" r:id="rId1"/>
    <sheet name="Calc Synthetic" sheetId="15" r:id="rId2"/>
  </sheets>
  <externalReferences>
    <externalReference r:id="rId3"/>
  </externalReferences>
  <definedNames>
    <definedName name="Commu" localSheetId="1">#REF!</definedName>
    <definedName name="Commu" localSheetId="0">#REF!</definedName>
    <definedName name="Commu">#REF!</definedName>
    <definedName name="Commu2" localSheetId="1">OFFSET('Calc Synthetic'!Commu,1,,LEN(col)-1)</definedName>
    <definedName name="Commu2" localSheetId="0">OFFSET('Synthetic method'!Commu,1,,LEN(col)-1)</definedName>
    <definedName name="Commu2">OFFSET(Commu,1,,LEN(col)-1)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35" i="12" l="1"/>
  <c r="S35" i="12"/>
  <c r="T34" i="12"/>
  <c r="S34" i="12"/>
  <c r="T33" i="12"/>
  <c r="S33" i="12"/>
  <c r="T32" i="12"/>
  <c r="S32" i="12"/>
  <c r="T31" i="12"/>
  <c r="S31" i="12"/>
  <c r="T30" i="12"/>
  <c r="S30" i="12"/>
  <c r="T29" i="12"/>
  <c r="S29" i="12"/>
  <c r="T28" i="12"/>
  <c r="S28" i="12"/>
  <c r="P35" i="12"/>
  <c r="O35" i="12"/>
  <c r="P34" i="12"/>
  <c r="O34" i="12"/>
  <c r="P33" i="12"/>
  <c r="O33" i="12"/>
  <c r="P32" i="12"/>
  <c r="O32" i="12"/>
  <c r="P31" i="12"/>
  <c r="O31" i="12"/>
  <c r="P30" i="12"/>
  <c r="O30" i="12"/>
  <c r="P29" i="12"/>
  <c r="O29" i="12"/>
  <c r="P28" i="12"/>
  <c r="O28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O230" i="15"/>
  <c r="N230" i="15"/>
  <c r="O229" i="15"/>
  <c r="N229" i="15"/>
  <c r="O228" i="15"/>
  <c r="N228" i="15"/>
  <c r="O227" i="15"/>
  <c r="N227" i="15"/>
  <c r="O226" i="15"/>
  <c r="N226" i="15"/>
  <c r="O225" i="15"/>
  <c r="N225" i="15"/>
  <c r="O224" i="15"/>
  <c r="N224" i="15"/>
  <c r="O223" i="15"/>
  <c r="N223" i="15"/>
  <c r="O216" i="15"/>
  <c r="N216" i="15"/>
  <c r="O215" i="15"/>
  <c r="N215" i="15"/>
  <c r="O214" i="15"/>
  <c r="N214" i="15"/>
  <c r="O213" i="15"/>
  <c r="N213" i="15"/>
  <c r="O212" i="15"/>
  <c r="N212" i="15"/>
  <c r="O211" i="15"/>
  <c r="N211" i="15"/>
  <c r="O210" i="15"/>
  <c r="N210" i="15"/>
  <c r="O209" i="15"/>
  <c r="N209" i="15"/>
  <c r="O206" i="15"/>
  <c r="N206" i="15"/>
  <c r="O205" i="15"/>
  <c r="N205" i="15"/>
  <c r="O204" i="15"/>
  <c r="N204" i="15"/>
  <c r="O203" i="15"/>
  <c r="N203" i="15"/>
  <c r="O202" i="15"/>
  <c r="N202" i="15"/>
  <c r="O201" i="15"/>
  <c r="N201" i="15"/>
  <c r="O200" i="15"/>
  <c r="N200" i="15"/>
  <c r="O199" i="15"/>
  <c r="N199" i="15"/>
  <c r="O190" i="15"/>
  <c r="N190" i="15"/>
  <c r="O183" i="15"/>
  <c r="N183" i="15"/>
  <c r="O180" i="15"/>
  <c r="N180" i="15"/>
  <c r="O171" i="15"/>
  <c r="N171" i="15"/>
  <c r="O164" i="15"/>
  <c r="N164" i="15"/>
  <c r="O161" i="15"/>
  <c r="N161" i="15"/>
  <c r="O152" i="15"/>
  <c r="N152" i="15"/>
  <c r="O145" i="15"/>
  <c r="N145" i="15"/>
  <c r="O142" i="15"/>
  <c r="N142" i="15"/>
  <c r="O133" i="15"/>
  <c r="N133" i="15"/>
  <c r="O126" i="15"/>
  <c r="N126" i="15"/>
  <c r="O123" i="15"/>
  <c r="N123" i="15"/>
  <c r="O114" i="15"/>
  <c r="N114" i="15"/>
  <c r="O107" i="15"/>
  <c r="N107" i="15"/>
  <c r="O104" i="15"/>
  <c r="N104" i="15"/>
  <c r="O95" i="15"/>
  <c r="N95" i="15"/>
  <c r="O88" i="15"/>
  <c r="N88" i="15"/>
  <c r="O85" i="15"/>
  <c r="N85" i="15"/>
  <c r="O76" i="15"/>
  <c r="N76" i="15"/>
  <c r="O69" i="15"/>
  <c r="N69" i="15"/>
  <c r="O66" i="15"/>
  <c r="N66" i="15"/>
  <c r="O57" i="15"/>
  <c r="N57" i="15"/>
  <c r="O50" i="15"/>
  <c r="N50" i="15"/>
  <c r="O47" i="15"/>
  <c r="N47" i="15"/>
  <c r="O39" i="15"/>
  <c r="N39" i="15"/>
  <c r="O38" i="15"/>
  <c r="N38" i="15"/>
  <c r="O37" i="15"/>
  <c r="N37" i="15"/>
  <c r="O36" i="15"/>
  <c r="N36" i="15"/>
  <c r="O35" i="15"/>
  <c r="N35" i="15"/>
  <c r="O34" i="15"/>
  <c r="N34" i="15"/>
  <c r="O33" i="15"/>
  <c r="N33" i="15"/>
  <c r="O32" i="15"/>
  <c r="N32" i="15"/>
  <c r="O23" i="15"/>
  <c r="N23" i="15"/>
  <c r="O22" i="15"/>
  <c r="N22" i="15"/>
  <c r="O21" i="15"/>
  <c r="N21" i="15"/>
  <c r="O20" i="15"/>
  <c r="N20" i="15"/>
  <c r="O19" i="15"/>
  <c r="N19" i="15"/>
  <c r="O18" i="15"/>
  <c r="N18" i="15"/>
  <c r="O17" i="15"/>
  <c r="N17" i="15"/>
  <c r="O16" i="15"/>
  <c r="N16" i="15"/>
  <c r="O13" i="15"/>
  <c r="N13" i="15"/>
  <c r="O12" i="15"/>
  <c r="N12" i="15"/>
  <c r="O11" i="15"/>
  <c r="N11" i="15"/>
  <c r="O10" i="15"/>
  <c r="N10" i="15"/>
  <c r="O9" i="15"/>
  <c r="N9" i="15"/>
  <c r="O8" i="15"/>
  <c r="N8" i="15"/>
  <c r="O7" i="15"/>
  <c r="N7" i="15"/>
  <c r="O6" i="15"/>
  <c r="N6" i="15"/>
  <c r="L28" i="12" l="1"/>
  <c r="K28" i="12"/>
  <c r="K29" i="12"/>
  <c r="L29" i="12"/>
  <c r="K30" i="12"/>
  <c r="L30" i="12"/>
  <c r="K31" i="12"/>
  <c r="L31" i="12"/>
  <c r="K32" i="12"/>
  <c r="L32" i="12"/>
  <c r="K33" i="12"/>
  <c r="L33" i="12"/>
  <c r="K34" i="12"/>
  <c r="L34" i="12"/>
  <c r="K35" i="12"/>
  <c r="L35" i="12"/>
  <c r="G28" i="12" l="1"/>
  <c r="U28" i="12" l="1"/>
  <c r="E40" i="12" s="1"/>
  <c r="V28" i="12" l="1"/>
  <c r="H28" i="12" l="1"/>
  <c r="F28" i="12"/>
  <c r="R35" i="12" l="1"/>
  <c r="Q35" i="12"/>
  <c r="N35" i="12"/>
  <c r="M35" i="12"/>
  <c r="H35" i="12"/>
  <c r="G35" i="12"/>
  <c r="F35" i="12"/>
  <c r="E35" i="12"/>
  <c r="R34" i="12"/>
  <c r="Q34" i="12"/>
  <c r="N34" i="12"/>
  <c r="M34" i="12"/>
  <c r="H34" i="12"/>
  <c r="G34" i="12"/>
  <c r="F34" i="12"/>
  <c r="E34" i="12"/>
  <c r="R33" i="12"/>
  <c r="Q33" i="12"/>
  <c r="N33" i="12"/>
  <c r="M33" i="12"/>
  <c r="H33" i="12"/>
  <c r="G33" i="12"/>
  <c r="F33" i="12"/>
  <c r="E33" i="12"/>
  <c r="R32" i="12"/>
  <c r="Q32" i="12"/>
  <c r="N32" i="12"/>
  <c r="M32" i="12"/>
  <c r="H32" i="12"/>
  <c r="G32" i="12"/>
  <c r="F32" i="12"/>
  <c r="E32" i="12"/>
  <c r="R31" i="12"/>
  <c r="Q31" i="12"/>
  <c r="N31" i="12"/>
  <c r="M31" i="12"/>
  <c r="H31" i="12"/>
  <c r="G31" i="12"/>
  <c r="F31" i="12"/>
  <c r="E31" i="12"/>
  <c r="R30" i="12"/>
  <c r="Q30" i="12"/>
  <c r="N30" i="12"/>
  <c r="M30" i="12"/>
  <c r="H30" i="12"/>
  <c r="G30" i="12"/>
  <c r="F30" i="12"/>
  <c r="E30" i="12"/>
  <c r="R29" i="12"/>
  <c r="Q29" i="12"/>
  <c r="N29" i="12"/>
  <c r="M29" i="12"/>
  <c r="U29" i="12"/>
  <c r="H29" i="12"/>
  <c r="G29" i="12"/>
  <c r="F29" i="12"/>
  <c r="E29" i="12"/>
  <c r="R28" i="12"/>
  <c r="Q28" i="12"/>
  <c r="N28" i="12"/>
  <c r="M28" i="12"/>
  <c r="E28" i="12"/>
  <c r="U33" i="12" l="1"/>
  <c r="V33" i="12" s="1"/>
  <c r="U30" i="12"/>
  <c r="V30" i="12" s="1"/>
  <c r="U34" i="12"/>
  <c r="V34" i="12" s="1"/>
  <c r="U31" i="12"/>
  <c r="V31" i="12" s="1"/>
  <c r="V29" i="12"/>
  <c r="U32" i="12"/>
  <c r="V32" i="12" s="1"/>
  <c r="U35" i="12"/>
  <c r="V35" i="12" s="1"/>
  <c r="E42" i="12" l="1"/>
  <c r="E41" i="12"/>
</calcChain>
</file>

<file path=xl/comments1.xml><?xml version="1.0" encoding="utf-8"?>
<comments xmlns="http://schemas.openxmlformats.org/spreadsheetml/2006/main">
  <authors>
    <author>Analytics</author>
  </authors>
  <commentList>
    <comment ref="I27" authorId="0" shapeId="0">
      <text>
        <r>
          <rPr>
            <sz val="9"/>
            <color indexed="81"/>
            <rFont val="Tahoma"/>
            <family val="2"/>
          </rPr>
          <t>Deaths of children in the cohort segment. Only counted if the age at death is within the age range of the segment.</t>
        </r>
      </text>
    </comment>
    <comment ref="J27" authorId="0" shapeId="0">
      <text>
        <r>
          <rPr>
            <sz val="9"/>
            <color indexed="81"/>
            <rFont val="Tahoma"/>
            <family val="2"/>
          </rPr>
          <t>At start of cohort period (i.e. total children in cohort segment, minus those that died before reaching the cohort starting age).</t>
        </r>
      </text>
    </comment>
  </commentList>
</comments>
</file>

<file path=xl/sharedStrings.xml><?xml version="1.0" encoding="utf-8"?>
<sst xmlns="http://schemas.openxmlformats.org/spreadsheetml/2006/main" count="219" uniqueCount="63">
  <si>
    <t>Component Death Probabilities</t>
  </si>
  <si>
    <t>Age Upper</t>
  </si>
  <si>
    <t>Age Lower</t>
  </si>
  <si>
    <t>Age Segments</t>
  </si>
  <si>
    <t>Time Lower</t>
  </si>
  <si>
    <t>Time Upper</t>
  </si>
  <si>
    <t>Months</t>
  </si>
  <si>
    <t>Cohort A</t>
  </si>
  <si>
    <t>Cohort B</t>
  </si>
  <si>
    <t>Cohort C</t>
  </si>
  <si>
    <t>Start Date</t>
  </si>
  <si>
    <t>End Date</t>
  </si>
  <si>
    <t>Average days in a month</t>
  </si>
  <si>
    <t>Cohorts</t>
  </si>
  <si>
    <t>Deaths</t>
  </si>
  <si>
    <t>Survivors</t>
  </si>
  <si>
    <t>Half Deaths</t>
  </si>
  <si>
    <t>Half Survivors</t>
  </si>
  <si>
    <t>Death probability</t>
  </si>
  <si>
    <t>#</t>
  </si>
  <si>
    <t>Years</t>
  </si>
  <si>
    <t>Neonatal Mortality</t>
  </si>
  <si>
    <t>Mortality Rates</t>
  </si>
  <si>
    <t>Survival probability</t>
  </si>
  <si>
    <t>Infant Mortality</t>
  </si>
  <si>
    <t>Per 1000 live births</t>
  </si>
  <si>
    <t>Under 5 Mortality</t>
  </si>
  <si>
    <t>Mortality Rates Using Synthetic Cohort Life Tables</t>
  </si>
  <si>
    <t>Time Segment</t>
  </si>
  <si>
    <t>Data Cleaning</t>
  </si>
  <si>
    <t>Method</t>
  </si>
  <si>
    <t>See page 93 for method used:</t>
  </si>
  <si>
    <t>https://www.dhsprogram.com/pubs/pdf/DHSG1/Guide_to_DHS_Statistics_29Oct2012_DHSG1.pdf</t>
  </si>
  <si>
    <t>Synthetic Cohort Method</t>
  </si>
  <si>
    <t>AGE AT DEATH SEGMENT</t>
  </si>
  <si>
    <t>AGE SEGMENT</t>
  </si>
  <si>
    <t>See ppt Mortality rate - Synthetic Cohort Method - Methodology _20200903</t>
  </si>
  <si>
    <t>COHORT A</t>
  </si>
  <si>
    <t>Nombre de ID_FIL_2</t>
  </si>
  <si>
    <t>Étiquettes de colonnes</t>
  </si>
  <si>
    <t>Controlo</t>
  </si>
  <si>
    <t>(vide)</t>
  </si>
  <si>
    <t>Total général</t>
  </si>
  <si>
    <t>Étiquettes de lignes</t>
  </si>
  <si>
    <t>COHORT B1</t>
  </si>
  <si>
    <t>controlo</t>
  </si>
  <si>
    <t>Intervenção</t>
  </si>
  <si>
    <t>COHORT B2</t>
  </si>
  <si>
    <t>COHORT B3</t>
  </si>
  <si>
    <t>COHORT B4</t>
  </si>
  <si>
    <t>COHORT B5</t>
  </si>
  <si>
    <t>COHORT B6</t>
  </si>
  <si>
    <t>COHORT B7</t>
  </si>
  <si>
    <t>COHORT B8</t>
  </si>
  <si>
    <t>COHORT C</t>
  </si>
  <si>
    <t>Excluded 4 children with a missing birth year</t>
  </si>
  <si>
    <t>Day of the birth month was randomly generated (28 days for Feb)</t>
  </si>
  <si>
    <t>Missing birth months were randomly generated</t>
  </si>
  <si>
    <t>All children born after start of survey (16 Dec 2018) are included in Cohort C1</t>
  </si>
  <si>
    <t>No adjustments made for heaping, as per DHS method</t>
  </si>
  <si>
    <t>Assume any child born after the start of the survey was born on the day before it started</t>
  </si>
  <si>
    <t>In cases where AGE AT DEATH included days, months and years, used the largest time period (e.g. if 12 days, 11 months and 1 year entered, re-coded as 1 year)</t>
  </si>
  <si>
    <t>Calculation file for Memba 2018 survey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</si>
</sst>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000"/>
    <numFmt numFmtId="166" formatCode="0.0"/>
    <numFmt numFmtId="167" formatCode="0.0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68">
    <xf numFmtId="0" fontId="0" fillId="0" borderId="0" xfId="0"/>
    <xf numFmtId="165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Border="1" applyAlignment="1"/>
    <xf numFmtId="0" fontId="0" fillId="2" borderId="7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5" fontId="0" fillId="0" borderId="7" xfId="0" applyNumberFormat="1" applyBorder="1" applyAlignment="1">
      <alignment horizontal="center"/>
    </xf>
    <xf numFmtId="15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5" fontId="0" fillId="0" borderId="9" xfId="0" applyNumberFormat="1" applyBorder="1" applyAlignment="1">
      <alignment horizontal="center"/>
    </xf>
    <xf numFmtId="15" fontId="0" fillId="0" borderId="10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2" borderId="8" xfId="0" applyFill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10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/>
    <xf numFmtId="0" fontId="7" fillId="0" borderId="0" xfId="2"/>
    <xf numFmtId="165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2" fillId="4" borderId="16" xfId="0" applyFont="1" applyFill="1" applyBorder="1"/>
    <xf numFmtId="0" fontId="2" fillId="4" borderId="0" xfId="0" applyFont="1" applyFill="1"/>
    <xf numFmtId="0" fontId="0" fillId="2" borderId="3" xfId="0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2" xfId="0" applyFont="1" applyBorder="1" applyAlignment="1">
      <alignment horizontal="center" wrapText="1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center" textRotation="90" wrapText="1"/>
    </xf>
    <xf numFmtId="0" fontId="2" fillId="0" borderId="17" xfId="0" applyFont="1" applyBorder="1" applyAlignment="1">
      <alignment horizontal="center" vertical="center" textRotation="90" wrapText="1"/>
    </xf>
    <xf numFmtId="0" fontId="9" fillId="0" borderId="0" xfId="0" applyFont="1"/>
    <xf numFmtId="0" fontId="0" fillId="0" borderId="0" xfId="0" applyFont="1"/>
    <xf numFmtId="0" fontId="10" fillId="0" borderId="0" xfId="0" applyFont="1"/>
    <xf numFmtId="0" fontId="2" fillId="0" borderId="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4" borderId="0" xfId="0" applyFont="1" applyFill="1" applyBorder="1"/>
    <xf numFmtId="0" fontId="0" fillId="0" borderId="0" xfId="0" applyFont="1" applyAlignment="1">
      <alignment horizontal="left"/>
    </xf>
    <xf numFmtId="0" fontId="0" fillId="3" borderId="0" xfId="0" applyNumberFormat="1" applyFont="1" applyFill="1"/>
    <xf numFmtId="0" fontId="0" fillId="0" borderId="0" xfId="0" applyNumberFormat="1" applyFont="1"/>
    <xf numFmtId="0" fontId="0" fillId="0" borderId="0" xfId="0" applyNumberFormat="1"/>
    <xf numFmtId="0" fontId="0" fillId="0" borderId="1" xfId="0" applyFont="1" applyBorder="1"/>
    <xf numFmtId="0" fontId="2" fillId="4" borderId="18" xfId="0" applyFont="1" applyFill="1" applyBorder="1" applyAlignment="1">
      <alignment horizontal="left"/>
    </xf>
    <xf numFmtId="0" fontId="2" fillId="4" borderId="18" xfId="0" applyNumberFormat="1" applyFont="1" applyFill="1" applyBorder="1"/>
    <xf numFmtId="0" fontId="10" fillId="4" borderId="18" xfId="0" applyNumberFormat="1" applyFont="1" applyFill="1" applyBorder="1"/>
    <xf numFmtId="0" fontId="0" fillId="0" borderId="0" xfId="0" applyAlignment="1">
      <alignment horizontal="left"/>
    </xf>
    <xf numFmtId="0" fontId="2" fillId="0" borderId="0" xfId="0" applyFont="1" applyBorder="1" applyAlignment="1">
      <alignment horizontal="center" vertical="center" textRotation="90" wrapText="1"/>
    </xf>
    <xf numFmtId="0" fontId="2" fillId="4" borderId="0" xfId="0" applyFont="1" applyFill="1" applyBorder="1" applyAlignment="1">
      <alignment horizontal="left"/>
    </xf>
    <xf numFmtId="0" fontId="2" fillId="4" borderId="0" xfId="0" applyNumberFormat="1" applyFont="1" applyFill="1" applyBorder="1"/>
    <xf numFmtId="0" fontId="10" fillId="4" borderId="0" xfId="0" applyNumberFormat="1" applyFont="1" applyFill="1" applyBorder="1"/>
    <xf numFmtId="0" fontId="2" fillId="0" borderId="16" xfId="0" applyFont="1" applyBorder="1" applyAlignment="1">
      <alignment horizontal="left"/>
    </xf>
    <xf numFmtId="0" fontId="2" fillId="0" borderId="16" xfId="0" applyNumberFormat="1" applyFont="1" applyBorder="1"/>
    <xf numFmtId="0" fontId="0" fillId="0" borderId="0" xfId="0" applyAlignment="1">
      <alignment horizontal="left" indent="1"/>
    </xf>
  </cellXfs>
  <cellStyles count="4">
    <cellStyle name="Lien hypertexte" xfId="2" builtinId="8"/>
    <cellStyle name="Normal" xfId="0" builtinId="0"/>
    <cellStyle name="Normal 2" xfId="3"/>
    <cellStyle name="Pourcentage" xfId="1" builtinId="5"/>
  </cellStyles>
  <dxfs count="0"/>
  <tableStyles count="0" defaultTableStyle="TableStyleMedium2" defaultPivotStyle="PivotStyleLight16"/>
  <colors>
    <mruColors>
      <color rgb="FFFF4747"/>
      <color rgb="FF00C85A"/>
      <color rgb="FFFF8989"/>
      <color rgb="FFFFB3B3"/>
      <color rgb="FF9AEAD7"/>
      <color rgb="FF47D9B6"/>
      <color rgb="FFE6CDFF"/>
      <color rgb="FFD5ABFF"/>
      <color rgb="FFCC99FF"/>
      <color rgb="FFBA7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esktop/20190626_Survey%20Endline%20Memba%20Dec%202018%20Analyse%20Julie%20-%20mortalit&#23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hods"/>
      <sheetName val="All results"/>
      <sheetName val="PIVOT"/>
      <sheetName val="Database Histo"/>
      <sheetName val="Direct method risk"/>
      <sheetName val="Direct method 5 year proba"/>
      <sheetName val="True cohort"/>
      <sheetName val="Calc Synthetic"/>
      <sheetName val="Synthetic metho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dhsprogram.com/pubs/pdf/DHSG1/Guide_to_DHS_Statistics_29Oct2012_DHSG1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99FF"/>
  </sheetPr>
  <dimension ref="B2:Y42"/>
  <sheetViews>
    <sheetView tabSelected="1" zoomScale="90" zoomScaleNormal="90" workbookViewId="0">
      <selection activeCell="I23" sqref="I23"/>
    </sheetView>
  </sheetViews>
  <sheetFormatPr baseColWidth="10" defaultColWidth="9.140625" defaultRowHeight="15" x14ac:dyDescent="0.25"/>
  <cols>
    <col min="1" max="1" width="4" customWidth="1"/>
    <col min="2" max="2" width="3.7109375" customWidth="1"/>
    <col min="3" max="3" width="14" customWidth="1"/>
    <col min="4" max="6" width="15.28515625" customWidth="1"/>
    <col min="7" max="8" width="14.140625" customWidth="1"/>
    <col min="9" max="13" width="12.42578125" customWidth="1"/>
    <col min="14" max="14" width="19.85546875" customWidth="1"/>
    <col min="15" max="23" width="14.140625" customWidth="1"/>
  </cols>
  <sheetData>
    <row r="2" spans="3:5" ht="18.75" x14ac:dyDescent="0.3">
      <c r="C2" s="4" t="s">
        <v>27</v>
      </c>
    </row>
    <row r="3" spans="3:5" ht="15.75" x14ac:dyDescent="0.25">
      <c r="C3" s="3" t="s">
        <v>62</v>
      </c>
    </row>
    <row r="4" spans="3:5" ht="18.75" x14ac:dyDescent="0.3">
      <c r="C4" s="4"/>
    </row>
    <row r="5" spans="3:5" ht="15.75" x14ac:dyDescent="0.25">
      <c r="C5" s="3" t="s">
        <v>30</v>
      </c>
    </row>
    <row r="6" spans="3:5" x14ac:dyDescent="0.25">
      <c r="C6" t="s">
        <v>31</v>
      </c>
      <c r="E6" s="26" t="s">
        <v>32</v>
      </c>
    </row>
    <row r="9" spans="3:5" ht="15.75" x14ac:dyDescent="0.25">
      <c r="C9" s="3" t="s">
        <v>29</v>
      </c>
    </row>
    <row r="10" spans="3:5" x14ac:dyDescent="0.25">
      <c r="C10" t="s">
        <v>36</v>
      </c>
    </row>
    <row r="11" spans="3:5" x14ac:dyDescent="0.25">
      <c r="D11" t="s">
        <v>55</v>
      </c>
    </row>
    <row r="12" spans="3:5" x14ac:dyDescent="0.25">
      <c r="D12" t="s">
        <v>56</v>
      </c>
    </row>
    <row r="13" spans="3:5" x14ac:dyDescent="0.25">
      <c r="D13" t="s">
        <v>57</v>
      </c>
    </row>
    <row r="14" spans="3:5" x14ac:dyDescent="0.25">
      <c r="D14" t="s">
        <v>58</v>
      </c>
    </row>
    <row r="15" spans="3:5" x14ac:dyDescent="0.25">
      <c r="D15" t="s">
        <v>59</v>
      </c>
    </row>
    <row r="16" spans="3:5" x14ac:dyDescent="0.25">
      <c r="D16" t="s">
        <v>60</v>
      </c>
    </row>
    <row r="17" spans="2:25" x14ac:dyDescent="0.25">
      <c r="D17" t="s">
        <v>61</v>
      </c>
    </row>
    <row r="19" spans="2:25" ht="15.75" x14ac:dyDescent="0.25">
      <c r="C19" s="3" t="s">
        <v>0</v>
      </c>
    </row>
    <row r="20" spans="2:25" x14ac:dyDescent="0.25">
      <c r="C20" s="2"/>
    </row>
    <row r="21" spans="2:25" x14ac:dyDescent="0.25">
      <c r="C21" s="2" t="s">
        <v>28</v>
      </c>
    </row>
    <row r="22" spans="2:25" x14ac:dyDescent="0.25">
      <c r="C22" s="23" t="s">
        <v>4</v>
      </c>
      <c r="D22" s="23" t="s">
        <v>5</v>
      </c>
      <c r="G22" s="41" t="s">
        <v>12</v>
      </c>
      <c r="H22" s="41"/>
      <c r="I22" s="29">
        <v>30.42</v>
      </c>
    </row>
    <row r="23" spans="2:25" x14ac:dyDescent="0.25">
      <c r="C23" s="9">
        <v>41624</v>
      </c>
      <c r="D23" s="9">
        <v>43450</v>
      </c>
    </row>
    <row r="25" spans="2:25" ht="15.75" thickBot="1" x14ac:dyDescent="0.3">
      <c r="C25" s="34" t="s">
        <v>3</v>
      </c>
      <c r="D25" s="34"/>
      <c r="E25" s="34"/>
      <c r="F25" s="34"/>
      <c r="G25" s="35" t="s">
        <v>13</v>
      </c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5"/>
    </row>
    <row r="26" spans="2:25" ht="15" customHeight="1" x14ac:dyDescent="0.25">
      <c r="C26" s="36" t="s">
        <v>6</v>
      </c>
      <c r="D26" s="36"/>
      <c r="E26" s="36" t="s">
        <v>20</v>
      </c>
      <c r="F26" s="36"/>
      <c r="G26" s="37" t="s">
        <v>7</v>
      </c>
      <c r="H26" s="38"/>
      <c r="I26" s="38"/>
      <c r="J26" s="38"/>
      <c r="K26" s="38"/>
      <c r="L26" s="39"/>
      <c r="M26" s="37" t="s">
        <v>8</v>
      </c>
      <c r="N26" s="38"/>
      <c r="O26" s="38"/>
      <c r="P26" s="39"/>
      <c r="Q26" s="37" t="s">
        <v>9</v>
      </c>
      <c r="R26" s="38"/>
      <c r="S26" s="38"/>
      <c r="T26" s="39"/>
      <c r="U26" s="32" t="s">
        <v>18</v>
      </c>
      <c r="V26" s="33" t="s">
        <v>23</v>
      </c>
    </row>
    <row r="27" spans="2:25" x14ac:dyDescent="0.25">
      <c r="B27" s="7" t="s">
        <v>19</v>
      </c>
      <c r="C27" s="7" t="s">
        <v>2</v>
      </c>
      <c r="D27" s="7" t="s">
        <v>1</v>
      </c>
      <c r="E27" s="7" t="s">
        <v>2</v>
      </c>
      <c r="F27" s="7" t="s">
        <v>1</v>
      </c>
      <c r="G27" s="6" t="s">
        <v>10</v>
      </c>
      <c r="H27" s="7" t="s">
        <v>11</v>
      </c>
      <c r="I27" s="7" t="s">
        <v>14</v>
      </c>
      <c r="J27" s="7" t="s">
        <v>15</v>
      </c>
      <c r="K27" s="7" t="s">
        <v>16</v>
      </c>
      <c r="L27" s="14" t="s">
        <v>17</v>
      </c>
      <c r="M27" s="6" t="s">
        <v>10</v>
      </c>
      <c r="N27" s="7" t="s">
        <v>11</v>
      </c>
      <c r="O27" s="7" t="s">
        <v>14</v>
      </c>
      <c r="P27" s="14" t="s">
        <v>15</v>
      </c>
      <c r="Q27" s="6" t="s">
        <v>10</v>
      </c>
      <c r="R27" s="7" t="s">
        <v>11</v>
      </c>
      <c r="S27" s="7" t="s">
        <v>14</v>
      </c>
      <c r="T27" s="14" t="s">
        <v>15</v>
      </c>
      <c r="U27" s="32"/>
      <c r="V27" s="33"/>
    </row>
    <row r="28" spans="2:25" x14ac:dyDescent="0.25">
      <c r="B28" s="28">
        <v>1</v>
      </c>
      <c r="C28" s="28">
        <v>0</v>
      </c>
      <c r="D28" s="28">
        <v>0.99990000000000001</v>
      </c>
      <c r="E28" s="20">
        <f>C28/12</f>
        <v>0</v>
      </c>
      <c r="F28" s="21">
        <f>D28/12</f>
        <v>8.3324999999999996E-2</v>
      </c>
      <c r="G28" s="8">
        <f>$C$23-($I$22*D28)</f>
        <v>41593.583041999998</v>
      </c>
      <c r="H28" s="9">
        <f>$C$23-($I$22*C28)-1</f>
        <v>41623</v>
      </c>
      <c r="I28" s="10">
        <f>'Calc Synthetic'!N32</f>
        <v>0</v>
      </c>
      <c r="J28" s="10">
        <f>'Calc Synthetic'!O32</f>
        <v>13</v>
      </c>
      <c r="K28" s="18">
        <f>I28/2</f>
        <v>0</v>
      </c>
      <c r="L28" s="15">
        <f>J28/2</f>
        <v>6.5</v>
      </c>
      <c r="M28" s="8">
        <f t="shared" ref="M28:M35" si="0">$C$23-($I$22*C28)</f>
        <v>41624</v>
      </c>
      <c r="N28" s="9">
        <f t="shared" ref="N28:N35" si="1">$D$23-($I$22*D28)-1</f>
        <v>43418.583041999998</v>
      </c>
      <c r="O28" s="10">
        <f>'Calc Synthetic'!N57</f>
        <v>14</v>
      </c>
      <c r="P28" s="15">
        <f>'Calc Synthetic'!O57</f>
        <v>1450</v>
      </c>
      <c r="Q28" s="8">
        <f t="shared" ref="Q28:Q35" si="2">$D$23-($I$22*D28)</f>
        <v>43419.583041999998</v>
      </c>
      <c r="R28" s="9">
        <f t="shared" ref="R28:R35" si="3">$D$23-($I$22*C28)-1</f>
        <v>43449</v>
      </c>
      <c r="S28" s="10">
        <f>'Calc Synthetic'!N223</f>
        <v>0</v>
      </c>
      <c r="T28" s="15">
        <f>'Calc Synthetic'!O223</f>
        <v>19</v>
      </c>
      <c r="U28" s="17">
        <f>(K28+O28+S28)/(L28+P28+T28)</f>
        <v>9.4883090477804136E-3</v>
      </c>
      <c r="V28" s="27">
        <f>1-U28</f>
        <v>0.99051169095221958</v>
      </c>
      <c r="Y28" s="1"/>
    </row>
    <row r="29" spans="2:25" x14ac:dyDescent="0.25">
      <c r="B29" s="28">
        <v>2</v>
      </c>
      <c r="C29" s="28">
        <v>1</v>
      </c>
      <c r="D29" s="28">
        <v>2.9998999999999998</v>
      </c>
      <c r="E29" s="22">
        <f t="shared" ref="E29:F35" si="4">C29/12</f>
        <v>8.3333333333333329E-2</v>
      </c>
      <c r="F29" s="21">
        <f t="shared" si="4"/>
        <v>0.24999166666666664</v>
      </c>
      <c r="G29" s="8">
        <f t="shared" ref="G29:G35" si="5">$C$23-($I$22*D29)</f>
        <v>41532.743042000002</v>
      </c>
      <c r="H29" s="9">
        <f t="shared" ref="H29:H35" si="6">$C$23-($I$22*C29)-1</f>
        <v>41592.58</v>
      </c>
      <c r="I29" s="10">
        <f>'Calc Synthetic'!N33</f>
        <v>0</v>
      </c>
      <c r="J29" s="10">
        <f>'Calc Synthetic'!O33</f>
        <v>22</v>
      </c>
      <c r="K29" s="18">
        <f t="shared" ref="K29:L35" si="7">I29/2</f>
        <v>0</v>
      </c>
      <c r="L29" s="15">
        <f t="shared" si="7"/>
        <v>11</v>
      </c>
      <c r="M29" s="8">
        <f t="shared" si="0"/>
        <v>41593.58</v>
      </c>
      <c r="N29" s="9">
        <f t="shared" si="1"/>
        <v>43357.743042000002</v>
      </c>
      <c r="O29" s="10">
        <f>'Calc Synthetic'!N76</f>
        <v>9</v>
      </c>
      <c r="P29" s="15">
        <f>'Calc Synthetic'!O76</f>
        <v>1402</v>
      </c>
      <c r="Q29" s="8">
        <f t="shared" si="2"/>
        <v>43358.743042000002</v>
      </c>
      <c r="R29" s="9">
        <f t="shared" si="3"/>
        <v>43418.58</v>
      </c>
      <c r="S29" s="10">
        <f>'Calc Synthetic'!N224</f>
        <v>0</v>
      </c>
      <c r="T29" s="15">
        <f>'Calc Synthetic'!O224</f>
        <v>47</v>
      </c>
      <c r="U29" s="17">
        <f>(K29+O29+S29)/(L29+P29+T29)</f>
        <v>6.1643835616438354E-3</v>
      </c>
      <c r="V29" s="27">
        <f t="shared" ref="V29:V35" si="8">1-U29</f>
        <v>0.99383561643835616</v>
      </c>
    </row>
    <row r="30" spans="2:25" x14ac:dyDescent="0.25">
      <c r="B30" s="28">
        <v>3</v>
      </c>
      <c r="C30" s="28">
        <v>3</v>
      </c>
      <c r="D30" s="28">
        <v>5.9999000000000002</v>
      </c>
      <c r="E30" s="20">
        <f t="shared" si="4"/>
        <v>0.25</v>
      </c>
      <c r="F30" s="21">
        <f t="shared" si="4"/>
        <v>0.49999166666666667</v>
      </c>
      <c r="G30" s="8">
        <f t="shared" si="5"/>
        <v>41441.483042</v>
      </c>
      <c r="H30" s="9">
        <f t="shared" si="6"/>
        <v>41531.74</v>
      </c>
      <c r="I30" s="10">
        <f>'Calc Synthetic'!N34</f>
        <v>0</v>
      </c>
      <c r="J30" s="10">
        <f>'Calc Synthetic'!O34</f>
        <v>68</v>
      </c>
      <c r="K30" s="18">
        <f t="shared" si="7"/>
        <v>0</v>
      </c>
      <c r="L30" s="15">
        <f t="shared" si="7"/>
        <v>34</v>
      </c>
      <c r="M30" s="8">
        <f t="shared" si="0"/>
        <v>41532.74</v>
      </c>
      <c r="N30" s="9">
        <f t="shared" si="1"/>
        <v>43266.483042</v>
      </c>
      <c r="O30" s="10">
        <f>'Calc Synthetic'!N95</f>
        <v>15</v>
      </c>
      <c r="P30" s="15">
        <f>'Calc Synthetic'!O95</f>
        <v>1356</v>
      </c>
      <c r="Q30" s="8">
        <f t="shared" si="2"/>
        <v>43267.483042</v>
      </c>
      <c r="R30" s="9">
        <f t="shared" si="3"/>
        <v>43357.74</v>
      </c>
      <c r="S30" s="10">
        <f>'Calc Synthetic'!N225</f>
        <v>0</v>
      </c>
      <c r="T30" s="15">
        <f>'Calc Synthetic'!O225</f>
        <v>58</v>
      </c>
      <c r="U30" s="17">
        <f t="shared" ref="U30:U35" si="9">(K30+O30+S30)/(L30+P30+T30)</f>
        <v>1.0359116022099447E-2</v>
      </c>
      <c r="V30" s="27">
        <f t="shared" si="8"/>
        <v>0.98964088397790051</v>
      </c>
    </row>
    <row r="31" spans="2:25" x14ac:dyDescent="0.25">
      <c r="B31" s="28">
        <v>4</v>
      </c>
      <c r="C31" s="28">
        <v>6</v>
      </c>
      <c r="D31" s="28">
        <v>11.9999</v>
      </c>
      <c r="E31" s="20">
        <f t="shared" si="4"/>
        <v>0.5</v>
      </c>
      <c r="F31" s="21">
        <f t="shared" si="4"/>
        <v>0.99999166666666672</v>
      </c>
      <c r="G31" s="8">
        <f t="shared" si="5"/>
        <v>41258.963042000003</v>
      </c>
      <c r="H31" s="9">
        <f t="shared" si="6"/>
        <v>41440.480000000003</v>
      </c>
      <c r="I31" s="10">
        <f>'Calc Synthetic'!N35</f>
        <v>1</v>
      </c>
      <c r="J31" s="10">
        <f>'Calc Synthetic'!O35</f>
        <v>115</v>
      </c>
      <c r="K31" s="18">
        <f t="shared" si="7"/>
        <v>0.5</v>
      </c>
      <c r="L31" s="15">
        <f t="shared" si="7"/>
        <v>57.5</v>
      </c>
      <c r="M31" s="8">
        <f t="shared" si="0"/>
        <v>41441.480000000003</v>
      </c>
      <c r="N31" s="9">
        <f t="shared" si="1"/>
        <v>43083.963042000003</v>
      </c>
      <c r="O31" s="10">
        <f>'Calc Synthetic'!N114</f>
        <v>18</v>
      </c>
      <c r="P31" s="15">
        <f>'Calc Synthetic'!O114</f>
        <v>1248</v>
      </c>
      <c r="Q31" s="8">
        <f t="shared" si="2"/>
        <v>43084.963042000003</v>
      </c>
      <c r="R31" s="9">
        <f t="shared" si="3"/>
        <v>43266.48</v>
      </c>
      <c r="S31" s="10">
        <f>'Calc Synthetic'!N226</f>
        <v>4</v>
      </c>
      <c r="T31" s="15">
        <f>'Calc Synthetic'!O226</f>
        <v>162</v>
      </c>
      <c r="U31" s="17">
        <f t="shared" si="9"/>
        <v>1.5332197614991482E-2</v>
      </c>
      <c r="V31" s="27">
        <f t="shared" si="8"/>
        <v>0.98466780238500851</v>
      </c>
    </row>
    <row r="32" spans="2:25" x14ac:dyDescent="0.25">
      <c r="B32" s="28">
        <v>5</v>
      </c>
      <c r="C32" s="28">
        <v>12</v>
      </c>
      <c r="D32" s="28">
        <v>23.9999</v>
      </c>
      <c r="E32" s="20">
        <f t="shared" si="4"/>
        <v>1</v>
      </c>
      <c r="F32" s="21">
        <f t="shared" si="4"/>
        <v>1.9999916666666666</v>
      </c>
      <c r="G32" s="8">
        <f t="shared" si="5"/>
        <v>40893.923042000002</v>
      </c>
      <c r="H32" s="9">
        <f t="shared" si="6"/>
        <v>41257.96</v>
      </c>
      <c r="I32" s="10">
        <f>'Calc Synthetic'!N36</f>
        <v>6</v>
      </c>
      <c r="J32" s="10">
        <f>'Calc Synthetic'!O36</f>
        <v>187</v>
      </c>
      <c r="K32" s="18">
        <f t="shared" si="7"/>
        <v>3</v>
      </c>
      <c r="L32" s="15">
        <f t="shared" si="7"/>
        <v>93.5</v>
      </c>
      <c r="M32" s="8">
        <f t="shared" si="0"/>
        <v>41258.959999999999</v>
      </c>
      <c r="N32" s="9">
        <f t="shared" si="1"/>
        <v>42718.923042000002</v>
      </c>
      <c r="O32" s="10">
        <f>'Calc Synthetic'!N133</f>
        <v>25</v>
      </c>
      <c r="P32" s="15">
        <f>'Calc Synthetic'!O133</f>
        <v>1024</v>
      </c>
      <c r="Q32" s="8">
        <f t="shared" si="2"/>
        <v>42719.923042000002</v>
      </c>
      <c r="R32" s="9">
        <f t="shared" si="3"/>
        <v>43083.96</v>
      </c>
      <c r="S32" s="10">
        <f>'Calc Synthetic'!N227</f>
        <v>5</v>
      </c>
      <c r="T32" s="15">
        <f>'Calc Synthetic'!O227</f>
        <v>320</v>
      </c>
      <c r="U32" s="17">
        <f t="shared" si="9"/>
        <v>2.2956521739130435E-2</v>
      </c>
      <c r="V32" s="27">
        <f t="shared" si="8"/>
        <v>0.97704347826086957</v>
      </c>
    </row>
    <row r="33" spans="2:22" x14ac:dyDescent="0.25">
      <c r="B33" s="28">
        <v>6</v>
      </c>
      <c r="C33" s="28">
        <v>24</v>
      </c>
      <c r="D33" s="28">
        <v>35.999899999999997</v>
      </c>
      <c r="E33" s="20">
        <f t="shared" si="4"/>
        <v>2</v>
      </c>
      <c r="F33" s="21">
        <f t="shared" si="4"/>
        <v>2.9999916666666664</v>
      </c>
      <c r="G33" s="8">
        <f t="shared" si="5"/>
        <v>40528.883042000001</v>
      </c>
      <c r="H33" s="9">
        <f t="shared" si="6"/>
        <v>40892.92</v>
      </c>
      <c r="I33" s="10">
        <f>'Calc Synthetic'!N37</f>
        <v>0</v>
      </c>
      <c r="J33" s="10">
        <f>'Calc Synthetic'!O37</f>
        <v>159</v>
      </c>
      <c r="K33" s="18">
        <f t="shared" si="7"/>
        <v>0</v>
      </c>
      <c r="L33" s="15">
        <f t="shared" si="7"/>
        <v>79.5</v>
      </c>
      <c r="M33" s="8">
        <f t="shared" si="0"/>
        <v>40893.919999999998</v>
      </c>
      <c r="N33" s="9">
        <f t="shared" si="1"/>
        <v>42353.883042000001</v>
      </c>
      <c r="O33" s="10">
        <f>'Calc Synthetic'!N152</f>
        <v>16</v>
      </c>
      <c r="P33" s="15">
        <f>'Calc Synthetic'!O152</f>
        <v>935</v>
      </c>
      <c r="Q33" s="8">
        <f t="shared" si="2"/>
        <v>42354.883042000001</v>
      </c>
      <c r="R33" s="9">
        <f t="shared" si="3"/>
        <v>42718.92</v>
      </c>
      <c r="S33" s="10">
        <f>'Calc Synthetic'!N228</f>
        <v>2</v>
      </c>
      <c r="T33" s="15">
        <f>'Calc Synthetic'!O228</f>
        <v>245</v>
      </c>
      <c r="U33" s="17">
        <f t="shared" si="9"/>
        <v>1.4291385470424772E-2</v>
      </c>
      <c r="V33" s="27">
        <f t="shared" si="8"/>
        <v>0.98570861452957526</v>
      </c>
    </row>
    <row r="34" spans="2:22" x14ac:dyDescent="0.25">
      <c r="B34" s="28">
        <v>7</v>
      </c>
      <c r="C34" s="28">
        <v>36</v>
      </c>
      <c r="D34" s="28">
        <v>47.999899999999997</v>
      </c>
      <c r="E34" s="20">
        <f t="shared" si="4"/>
        <v>3</v>
      </c>
      <c r="F34" s="21">
        <f t="shared" si="4"/>
        <v>3.9999916666666664</v>
      </c>
      <c r="G34" s="8">
        <f t="shared" si="5"/>
        <v>40163.843042</v>
      </c>
      <c r="H34" s="9">
        <f t="shared" si="6"/>
        <v>40527.879999999997</v>
      </c>
      <c r="I34" s="10">
        <f>'Calc Synthetic'!N38</f>
        <v>1</v>
      </c>
      <c r="J34" s="10">
        <f>'Calc Synthetic'!O38</f>
        <v>171</v>
      </c>
      <c r="K34" s="18">
        <f t="shared" si="7"/>
        <v>0.5</v>
      </c>
      <c r="L34" s="15">
        <f t="shared" si="7"/>
        <v>85.5</v>
      </c>
      <c r="M34" s="8">
        <f t="shared" si="0"/>
        <v>40528.879999999997</v>
      </c>
      <c r="N34" s="9">
        <f t="shared" si="1"/>
        <v>41988.843042</v>
      </c>
      <c r="O34" s="10">
        <f>'Calc Synthetic'!N171</f>
        <v>3</v>
      </c>
      <c r="P34" s="15">
        <f>'Calc Synthetic'!O171</f>
        <v>824</v>
      </c>
      <c r="Q34" s="8">
        <f t="shared" si="2"/>
        <v>41989.843042</v>
      </c>
      <c r="R34" s="9">
        <f t="shared" si="3"/>
        <v>42353.88</v>
      </c>
      <c r="S34" s="10">
        <f>'Calc Synthetic'!N229</f>
        <v>1</v>
      </c>
      <c r="T34" s="15">
        <f>'Calc Synthetic'!O229</f>
        <v>254</v>
      </c>
      <c r="U34" s="17">
        <f t="shared" si="9"/>
        <v>3.867640739149119E-3</v>
      </c>
      <c r="V34" s="27">
        <f t="shared" si="8"/>
        <v>0.99613235926085086</v>
      </c>
    </row>
    <row r="35" spans="2:22" ht="15.75" thickBot="1" x14ac:dyDescent="0.3">
      <c r="B35" s="28">
        <v>8</v>
      </c>
      <c r="C35" s="28">
        <v>48</v>
      </c>
      <c r="D35" s="28">
        <v>59.999899999999997</v>
      </c>
      <c r="E35" s="20">
        <f t="shared" si="4"/>
        <v>4</v>
      </c>
      <c r="F35" s="21">
        <f t="shared" si="4"/>
        <v>4.9999916666666664</v>
      </c>
      <c r="G35" s="11">
        <f t="shared" si="5"/>
        <v>39798.803042</v>
      </c>
      <c r="H35" s="12">
        <f t="shared" si="6"/>
        <v>40162.839999999997</v>
      </c>
      <c r="I35" s="13">
        <f>'Calc Synthetic'!N39</f>
        <v>0</v>
      </c>
      <c r="J35" s="13">
        <f>'Calc Synthetic'!O39</f>
        <v>125</v>
      </c>
      <c r="K35" s="19">
        <f t="shared" si="7"/>
        <v>0</v>
      </c>
      <c r="L35" s="16">
        <f t="shared" si="7"/>
        <v>62.5</v>
      </c>
      <c r="M35" s="11">
        <f t="shared" si="0"/>
        <v>40163.839999999997</v>
      </c>
      <c r="N35" s="12">
        <f t="shared" si="1"/>
        <v>41623.803042</v>
      </c>
      <c r="O35" s="13">
        <f>'Calc Synthetic'!N190</f>
        <v>0</v>
      </c>
      <c r="P35" s="16">
        <f>'Calc Synthetic'!O190</f>
        <v>708</v>
      </c>
      <c r="Q35" s="11">
        <f t="shared" si="2"/>
        <v>41624.803042</v>
      </c>
      <c r="R35" s="12">
        <f t="shared" si="3"/>
        <v>41988.84</v>
      </c>
      <c r="S35" s="13">
        <f>'Calc Synthetic'!N230</f>
        <v>0</v>
      </c>
      <c r="T35" s="16">
        <f>'Calc Synthetic'!O230</f>
        <v>283</v>
      </c>
      <c r="U35" s="17">
        <f t="shared" si="9"/>
        <v>0</v>
      </c>
      <c r="V35" s="27">
        <f t="shared" si="8"/>
        <v>1</v>
      </c>
    </row>
    <row r="37" spans="2:22" ht="15.75" x14ac:dyDescent="0.25">
      <c r="C37" s="3" t="s">
        <v>22</v>
      </c>
    </row>
    <row r="38" spans="2:22" ht="15.75" x14ac:dyDescent="0.25">
      <c r="C38" s="25" t="s">
        <v>25</v>
      </c>
    </row>
    <row r="39" spans="2:22" ht="30" x14ac:dyDescent="0.25">
      <c r="E39" s="24" t="s">
        <v>33</v>
      </c>
    </row>
    <row r="40" spans="2:22" x14ac:dyDescent="0.25">
      <c r="C40" s="40" t="s">
        <v>21</v>
      </c>
      <c r="D40" s="40"/>
      <c r="E40" s="10">
        <f>U28*1000</f>
        <v>9.4883090477804135</v>
      </c>
    </row>
    <row r="41" spans="2:22" x14ac:dyDescent="0.25">
      <c r="C41" s="40" t="s">
        <v>24</v>
      </c>
      <c r="D41" s="40"/>
      <c r="E41" s="10">
        <f>(1-(V28*V29*V30*V31))*1000</f>
        <v>40.728529891479127</v>
      </c>
    </row>
    <row r="42" spans="2:22" x14ac:dyDescent="0.25">
      <c r="C42" s="40" t="s">
        <v>26</v>
      </c>
      <c r="D42" s="40"/>
      <c r="E42" s="10">
        <f>(1-(V28*V29*V30*V31*V32*V33*V34*V35))*1000</f>
        <v>79.717806859688437</v>
      </c>
    </row>
  </sheetData>
  <mergeCells count="13">
    <mergeCell ref="G22:H22"/>
    <mergeCell ref="C25:F25"/>
    <mergeCell ref="G25:T25"/>
    <mergeCell ref="C26:D26"/>
    <mergeCell ref="E26:F26"/>
    <mergeCell ref="G26:L26"/>
    <mergeCell ref="M26:P26"/>
    <mergeCell ref="Q26:T26"/>
    <mergeCell ref="U26:U27"/>
    <mergeCell ref="V26:V27"/>
    <mergeCell ref="C40:D40"/>
    <mergeCell ref="C41:D41"/>
    <mergeCell ref="C42:D42"/>
  </mergeCells>
  <hyperlinks>
    <hyperlink ref="E6" r:id="rId1"/>
  </hyperlinks>
  <pageMargins left="0.7" right="0.7" top="0.75" bottom="0.75" header="0.3" footer="0.3"/>
  <pageSetup paperSize="9" orientation="portrait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B2:P232"/>
  <sheetViews>
    <sheetView workbookViewId="0">
      <selection activeCell="K27" sqref="K27"/>
    </sheetView>
  </sheetViews>
  <sheetFormatPr baseColWidth="10" defaultColWidth="9.140625" defaultRowHeight="15" x14ac:dyDescent="0.25"/>
  <cols>
    <col min="1" max="1" width="3" style="45" customWidth="1"/>
    <col min="2" max="2" width="4" style="45" customWidth="1"/>
    <col min="3" max="3" width="20.85546875" style="45" customWidth="1"/>
    <col min="4" max="12" width="9.140625" style="45"/>
    <col min="13" max="13" width="12.140625" style="45" customWidth="1"/>
    <col min="14" max="14" width="11.28515625" style="46" customWidth="1"/>
    <col min="15" max="15" width="9.140625" style="46"/>
    <col min="16" max="16384" width="9.140625" style="45"/>
  </cols>
  <sheetData>
    <row r="2" spans="2:16" ht="18.75" x14ac:dyDescent="0.3">
      <c r="C2" s="4" t="s">
        <v>37</v>
      </c>
    </row>
    <row r="3" spans="2:16" x14ac:dyDescent="0.25">
      <c r="C3" s="47"/>
      <c r="D3" s="48" t="s">
        <v>34</v>
      </c>
      <c r="E3" s="49"/>
      <c r="F3" s="49"/>
      <c r="G3" s="49"/>
      <c r="H3" s="49"/>
      <c r="I3" s="49"/>
      <c r="J3" s="49"/>
      <c r="K3" s="49"/>
      <c r="L3" s="49"/>
      <c r="M3" s="50"/>
    </row>
    <row r="4" spans="2:16" x14ac:dyDescent="0.25">
      <c r="B4" s="42" t="s">
        <v>35</v>
      </c>
      <c r="C4" s="31" t="s">
        <v>38</v>
      </c>
      <c r="D4" s="31" t="s">
        <v>39</v>
      </c>
      <c r="E4" s="31"/>
      <c r="F4" s="31"/>
      <c r="G4" s="31"/>
      <c r="H4" s="31"/>
      <c r="I4" s="31"/>
      <c r="J4" s="31"/>
      <c r="K4" s="31"/>
      <c r="L4" s="31"/>
      <c r="M4" s="31"/>
      <c r="P4" s="46"/>
    </row>
    <row r="5" spans="2:16" x14ac:dyDescent="0.25">
      <c r="B5" s="43"/>
      <c r="C5" s="30" t="s">
        <v>40</v>
      </c>
      <c r="D5" s="30">
        <v>1</v>
      </c>
      <c r="E5" s="30">
        <v>2</v>
      </c>
      <c r="F5" s="30">
        <v>3</v>
      </c>
      <c r="G5" s="30">
        <v>4</v>
      </c>
      <c r="H5" s="30">
        <v>5</v>
      </c>
      <c r="I5" s="30">
        <v>6</v>
      </c>
      <c r="J5" s="30">
        <v>7</v>
      </c>
      <c r="K5" s="30">
        <v>8</v>
      </c>
      <c r="L5" s="30" t="s">
        <v>41</v>
      </c>
      <c r="M5" s="30" t="s">
        <v>42</v>
      </c>
      <c r="N5" s="30" t="s">
        <v>14</v>
      </c>
      <c r="O5" s="51" t="s">
        <v>15</v>
      </c>
      <c r="P5" s="46"/>
    </row>
    <row r="6" spans="2:16" x14ac:dyDescent="0.25">
      <c r="B6" s="43"/>
      <c r="C6" s="52">
        <v>1</v>
      </c>
      <c r="D6" s="53"/>
      <c r="E6" s="54"/>
      <c r="F6" s="54"/>
      <c r="G6" s="54"/>
      <c r="H6" s="54"/>
      <c r="I6" s="54"/>
      <c r="J6" s="54"/>
      <c r="K6" s="54"/>
      <c r="L6" s="55">
        <v>6</v>
      </c>
      <c r="M6" s="55">
        <v>6</v>
      </c>
      <c r="N6" s="56">
        <f>D6</f>
        <v>0</v>
      </c>
      <c r="O6" s="56">
        <f>M6</f>
        <v>6</v>
      </c>
      <c r="P6" s="46"/>
    </row>
    <row r="7" spans="2:16" x14ac:dyDescent="0.25">
      <c r="B7" s="43"/>
      <c r="C7" s="52">
        <v>2</v>
      </c>
      <c r="D7" s="54"/>
      <c r="E7" s="53"/>
      <c r="F7" s="54"/>
      <c r="G7" s="54"/>
      <c r="H7" s="54"/>
      <c r="I7" s="54">
        <v>1</v>
      </c>
      <c r="J7" s="54"/>
      <c r="K7" s="54"/>
      <c r="L7" s="55">
        <v>11</v>
      </c>
      <c r="M7" s="55">
        <v>12</v>
      </c>
      <c r="N7" s="56">
        <f>E7</f>
        <v>0</v>
      </c>
      <c r="O7" s="56">
        <f>M7-D7</f>
        <v>12</v>
      </c>
      <c r="P7" s="46"/>
    </row>
    <row r="8" spans="2:16" x14ac:dyDescent="0.25">
      <c r="B8" s="43"/>
      <c r="C8" s="52">
        <v>3</v>
      </c>
      <c r="D8" s="54"/>
      <c r="E8" s="54">
        <v>1</v>
      </c>
      <c r="F8" s="53"/>
      <c r="G8" s="54"/>
      <c r="H8" s="54">
        <v>1</v>
      </c>
      <c r="I8" s="54">
        <v>2</v>
      </c>
      <c r="J8" s="54"/>
      <c r="K8" s="54"/>
      <c r="L8" s="55">
        <v>26</v>
      </c>
      <c r="M8" s="55">
        <v>30</v>
      </c>
      <c r="N8" s="56">
        <f>F8</f>
        <v>0</v>
      </c>
      <c r="O8" s="56">
        <f>M8-SUM(D8:E8)</f>
        <v>29</v>
      </c>
      <c r="P8" s="46"/>
    </row>
    <row r="9" spans="2:16" x14ac:dyDescent="0.25">
      <c r="B9" s="43"/>
      <c r="C9" s="52">
        <v>4</v>
      </c>
      <c r="D9" s="54">
        <v>3</v>
      </c>
      <c r="E9" s="54">
        <v>2</v>
      </c>
      <c r="F9" s="54"/>
      <c r="G9" s="53">
        <v>1</v>
      </c>
      <c r="H9" s="54">
        <v>1</v>
      </c>
      <c r="I9" s="54">
        <v>1</v>
      </c>
      <c r="J9" s="54"/>
      <c r="K9" s="54"/>
      <c r="L9" s="55">
        <v>63</v>
      </c>
      <c r="M9" s="55">
        <v>71</v>
      </c>
      <c r="N9" s="56">
        <f>G9</f>
        <v>1</v>
      </c>
      <c r="O9" s="56">
        <f>M9-SUM(D9:F9)</f>
        <v>66</v>
      </c>
      <c r="P9" s="46"/>
    </row>
    <row r="10" spans="2:16" x14ac:dyDescent="0.25">
      <c r="B10" s="43"/>
      <c r="C10" s="52">
        <v>5</v>
      </c>
      <c r="D10" s="54">
        <v>2</v>
      </c>
      <c r="E10" s="54"/>
      <c r="F10" s="54">
        <v>1</v>
      </c>
      <c r="G10" s="54">
        <v>2</v>
      </c>
      <c r="H10" s="53">
        <v>4</v>
      </c>
      <c r="I10" s="54">
        <v>2</v>
      </c>
      <c r="J10" s="54"/>
      <c r="K10" s="54"/>
      <c r="L10" s="55">
        <v>93</v>
      </c>
      <c r="M10" s="55">
        <v>104</v>
      </c>
      <c r="N10" s="56">
        <f>H10</f>
        <v>4</v>
      </c>
      <c r="O10" s="56">
        <f>M10-SUM(D10:G10)</f>
        <v>99</v>
      </c>
      <c r="P10" s="46"/>
    </row>
    <row r="11" spans="2:16" x14ac:dyDescent="0.25">
      <c r="B11" s="43"/>
      <c r="C11" s="52">
        <v>6</v>
      </c>
      <c r="D11" s="54">
        <v>5</v>
      </c>
      <c r="E11" s="54"/>
      <c r="F11" s="54"/>
      <c r="G11" s="54">
        <v>2</v>
      </c>
      <c r="H11" s="54">
        <v>1</v>
      </c>
      <c r="I11" s="53"/>
      <c r="J11" s="54"/>
      <c r="K11" s="54"/>
      <c r="L11" s="55">
        <v>78</v>
      </c>
      <c r="M11" s="55">
        <v>86</v>
      </c>
      <c r="N11" s="56">
        <f>I11</f>
        <v>0</v>
      </c>
      <c r="O11" s="56">
        <f>M11-SUM(D11:H11)</f>
        <v>78</v>
      </c>
      <c r="P11" s="46"/>
    </row>
    <row r="12" spans="2:16" x14ac:dyDescent="0.25">
      <c r="B12" s="43"/>
      <c r="C12" s="52">
        <v>7</v>
      </c>
      <c r="D12" s="54">
        <v>1</v>
      </c>
      <c r="E12" s="54"/>
      <c r="F12" s="54">
        <v>2</v>
      </c>
      <c r="G12" s="54">
        <v>1</v>
      </c>
      <c r="H12" s="54">
        <v>1</v>
      </c>
      <c r="I12" s="54">
        <v>2</v>
      </c>
      <c r="J12" s="53"/>
      <c r="K12" s="54"/>
      <c r="L12" s="55">
        <v>80</v>
      </c>
      <c r="M12" s="55">
        <v>87</v>
      </c>
      <c r="N12" s="56">
        <f>J12</f>
        <v>0</v>
      </c>
      <c r="O12" s="56">
        <f>M12-SUM(D12:I12)</f>
        <v>80</v>
      </c>
      <c r="P12" s="46"/>
    </row>
    <row r="13" spans="2:16" x14ac:dyDescent="0.25">
      <c r="B13" s="43"/>
      <c r="C13" s="52">
        <v>8</v>
      </c>
      <c r="D13" s="54">
        <v>3</v>
      </c>
      <c r="E13" s="54">
        <v>1</v>
      </c>
      <c r="F13" s="54"/>
      <c r="G13" s="54">
        <v>1</v>
      </c>
      <c r="H13" s="54">
        <v>5</v>
      </c>
      <c r="I13" s="54"/>
      <c r="J13" s="54"/>
      <c r="K13" s="53"/>
      <c r="L13" s="55">
        <v>69</v>
      </c>
      <c r="M13" s="55">
        <v>79</v>
      </c>
      <c r="N13" s="56">
        <f>K13</f>
        <v>0</v>
      </c>
      <c r="O13" s="56">
        <f>M13-SUM(D13:J13)</f>
        <v>69</v>
      </c>
      <c r="P13" s="46"/>
    </row>
    <row r="14" spans="2:16" x14ac:dyDescent="0.25">
      <c r="B14" s="43"/>
      <c r="C14" s="52" t="s">
        <v>41</v>
      </c>
      <c r="D14" s="54">
        <v>12</v>
      </c>
      <c r="E14" s="54">
        <v>5</v>
      </c>
      <c r="F14" s="54">
        <v>6</v>
      </c>
      <c r="G14" s="54">
        <v>10</v>
      </c>
      <c r="H14" s="54">
        <v>10</v>
      </c>
      <c r="I14" s="54">
        <v>6</v>
      </c>
      <c r="J14" s="54">
        <v>1</v>
      </c>
      <c r="K14" s="54"/>
      <c r="L14" s="55">
        <v>1218</v>
      </c>
      <c r="M14" s="55">
        <v>1268</v>
      </c>
      <c r="P14" s="46"/>
    </row>
    <row r="15" spans="2:16" x14ac:dyDescent="0.25">
      <c r="B15" s="43"/>
      <c r="C15" s="57" t="s">
        <v>42</v>
      </c>
      <c r="D15" s="58">
        <v>26</v>
      </c>
      <c r="E15" s="58">
        <v>9</v>
      </c>
      <c r="F15" s="58">
        <v>9</v>
      </c>
      <c r="G15" s="58">
        <v>17</v>
      </c>
      <c r="H15" s="58">
        <v>23</v>
      </c>
      <c r="I15" s="58">
        <v>14</v>
      </c>
      <c r="J15" s="58">
        <v>1</v>
      </c>
      <c r="K15" s="59"/>
      <c r="L15" s="58">
        <v>1644</v>
      </c>
      <c r="M15" s="58">
        <v>1743</v>
      </c>
    </row>
    <row r="16" spans="2:16" x14ac:dyDescent="0.25">
      <c r="B16" s="43"/>
      <c r="C16" s="60">
        <v>1</v>
      </c>
      <c r="D16" s="53"/>
      <c r="E16" s="54"/>
      <c r="F16" s="54"/>
      <c r="G16" s="54"/>
      <c r="H16" s="54"/>
      <c r="I16" s="54"/>
      <c r="J16" s="54"/>
      <c r="K16" s="54"/>
      <c r="L16" s="54">
        <v>7</v>
      </c>
      <c r="M16" s="54">
        <v>7</v>
      </c>
      <c r="N16" s="56">
        <f>D16</f>
        <v>0</v>
      </c>
      <c r="O16" s="56">
        <f>M16</f>
        <v>7</v>
      </c>
    </row>
    <row r="17" spans="2:16" x14ac:dyDescent="0.25">
      <c r="B17" s="43"/>
      <c r="C17" s="60">
        <v>2</v>
      </c>
      <c r="D17" s="54"/>
      <c r="E17" s="53"/>
      <c r="F17" s="54">
        <v>1</v>
      </c>
      <c r="G17" s="54"/>
      <c r="H17" s="54"/>
      <c r="I17" s="54"/>
      <c r="J17" s="54"/>
      <c r="K17" s="54"/>
      <c r="L17" s="54">
        <v>9</v>
      </c>
      <c r="M17" s="54">
        <v>10</v>
      </c>
      <c r="N17" s="56">
        <f>E17</f>
        <v>0</v>
      </c>
      <c r="O17" s="56">
        <f>M17-D17</f>
        <v>10</v>
      </c>
    </row>
    <row r="18" spans="2:16" x14ac:dyDescent="0.25">
      <c r="B18" s="43"/>
      <c r="C18" s="60">
        <v>3</v>
      </c>
      <c r="D18" s="54">
        <v>2</v>
      </c>
      <c r="E18" s="54"/>
      <c r="F18" s="53"/>
      <c r="G18" s="54">
        <v>1</v>
      </c>
      <c r="H18" s="54">
        <v>1</v>
      </c>
      <c r="I18" s="54">
        <v>1</v>
      </c>
      <c r="J18" s="54"/>
      <c r="K18" s="54"/>
      <c r="L18" s="54">
        <v>36</v>
      </c>
      <c r="M18" s="54">
        <v>41</v>
      </c>
      <c r="N18" s="56">
        <f>F18</f>
        <v>0</v>
      </c>
      <c r="O18" s="56">
        <f>M18-SUM(D18:E18)</f>
        <v>39</v>
      </c>
    </row>
    <row r="19" spans="2:16" x14ac:dyDescent="0.25">
      <c r="B19" s="43"/>
      <c r="C19" s="60">
        <v>4</v>
      </c>
      <c r="D19" s="54"/>
      <c r="E19" s="54"/>
      <c r="F19" s="54">
        <v>4</v>
      </c>
      <c r="G19" s="53"/>
      <c r="H19" s="54">
        <v>3</v>
      </c>
      <c r="I19" s="54"/>
      <c r="J19" s="54"/>
      <c r="K19" s="54"/>
      <c r="L19" s="54">
        <v>46</v>
      </c>
      <c r="M19" s="54">
        <v>53</v>
      </c>
      <c r="N19" s="56">
        <f>G19</f>
        <v>0</v>
      </c>
      <c r="O19" s="56">
        <f>M19-SUM(D19:F19)</f>
        <v>49</v>
      </c>
    </row>
    <row r="20" spans="2:16" x14ac:dyDescent="0.25">
      <c r="B20" s="43"/>
      <c r="C20" s="60">
        <v>5</v>
      </c>
      <c r="D20" s="54">
        <v>1</v>
      </c>
      <c r="E20" s="54">
        <v>1</v>
      </c>
      <c r="F20" s="54"/>
      <c r="G20" s="54">
        <v>2</v>
      </c>
      <c r="H20" s="53">
        <v>2</v>
      </c>
      <c r="I20" s="54">
        <v>1</v>
      </c>
      <c r="J20" s="54">
        <v>3</v>
      </c>
      <c r="K20" s="54"/>
      <c r="L20" s="54">
        <v>82</v>
      </c>
      <c r="M20" s="54">
        <v>92</v>
      </c>
      <c r="N20" s="56">
        <f>H20</f>
        <v>2</v>
      </c>
      <c r="O20" s="56">
        <f>M20-SUM(D20:G20)</f>
        <v>88</v>
      </c>
    </row>
    <row r="21" spans="2:16" x14ac:dyDescent="0.25">
      <c r="B21" s="43"/>
      <c r="C21" s="60">
        <v>6</v>
      </c>
      <c r="D21" s="54">
        <v>1</v>
      </c>
      <c r="E21" s="54"/>
      <c r="F21" s="54"/>
      <c r="G21" s="54">
        <v>2</v>
      </c>
      <c r="H21" s="54">
        <v>2</v>
      </c>
      <c r="I21" s="53"/>
      <c r="J21" s="54"/>
      <c r="K21" s="54"/>
      <c r="L21" s="54">
        <v>81</v>
      </c>
      <c r="M21" s="54">
        <v>86</v>
      </c>
      <c r="N21" s="56">
        <f>I21</f>
        <v>0</v>
      </c>
      <c r="O21" s="56">
        <f>M21-SUM(D21:H21)</f>
        <v>81</v>
      </c>
    </row>
    <row r="22" spans="2:16" x14ac:dyDescent="0.25">
      <c r="B22" s="43"/>
      <c r="C22" s="60">
        <v>7</v>
      </c>
      <c r="D22" s="54">
        <v>5</v>
      </c>
      <c r="E22" s="54">
        <v>1</v>
      </c>
      <c r="F22" s="54">
        <v>1</v>
      </c>
      <c r="G22" s="54">
        <v>2</v>
      </c>
      <c r="H22" s="54">
        <v>3</v>
      </c>
      <c r="I22" s="54">
        <v>1</v>
      </c>
      <c r="J22" s="53">
        <v>1</v>
      </c>
      <c r="K22" s="54"/>
      <c r="L22" s="54">
        <v>90</v>
      </c>
      <c r="M22" s="54">
        <v>104</v>
      </c>
      <c r="N22" s="56">
        <f>J22</f>
        <v>1</v>
      </c>
      <c r="O22" s="56">
        <f>M22-SUM(D22:I22)</f>
        <v>91</v>
      </c>
    </row>
    <row r="23" spans="2:16" x14ac:dyDescent="0.25">
      <c r="B23" s="43"/>
      <c r="C23" s="60">
        <v>8</v>
      </c>
      <c r="D23" s="54">
        <v>3</v>
      </c>
      <c r="E23" s="54"/>
      <c r="F23" s="54"/>
      <c r="G23" s="54">
        <v>1</v>
      </c>
      <c r="H23" s="54"/>
      <c r="I23" s="54">
        <v>3</v>
      </c>
      <c r="J23" s="54"/>
      <c r="K23" s="53"/>
      <c r="L23" s="54">
        <v>56</v>
      </c>
      <c r="M23" s="54">
        <v>63</v>
      </c>
      <c r="N23" s="56">
        <f>K23</f>
        <v>0</v>
      </c>
      <c r="O23" s="56">
        <f>M23-SUM(D23:J23)</f>
        <v>56</v>
      </c>
    </row>
    <row r="24" spans="2:16" x14ac:dyDescent="0.25">
      <c r="B24" s="43"/>
      <c r="C24" s="60" t="s">
        <v>41</v>
      </c>
      <c r="D24" s="54">
        <v>2</v>
      </c>
      <c r="E24" s="54">
        <v>4</v>
      </c>
      <c r="F24" s="54">
        <v>8</v>
      </c>
      <c r="G24" s="54">
        <v>11</v>
      </c>
      <c r="H24" s="54">
        <v>14</v>
      </c>
      <c r="I24" s="54">
        <v>5</v>
      </c>
      <c r="J24" s="54"/>
      <c r="K24" s="54"/>
      <c r="L24" s="54">
        <v>1271</v>
      </c>
      <c r="M24" s="54">
        <v>1315</v>
      </c>
    </row>
    <row r="25" spans="2:16" x14ac:dyDescent="0.25">
      <c r="B25" s="43"/>
      <c r="C25" s="57" t="s">
        <v>42</v>
      </c>
      <c r="D25" s="58">
        <v>14</v>
      </c>
      <c r="E25" s="58">
        <v>6</v>
      </c>
      <c r="F25" s="58">
        <v>14</v>
      </c>
      <c r="G25" s="58">
        <v>19</v>
      </c>
      <c r="H25" s="58">
        <v>25</v>
      </c>
      <c r="I25" s="58">
        <v>11</v>
      </c>
      <c r="J25" s="58">
        <v>4</v>
      </c>
      <c r="K25" s="59"/>
      <c r="L25" s="58">
        <v>1678</v>
      </c>
      <c r="M25" s="58">
        <v>1771</v>
      </c>
    </row>
    <row r="26" spans="2:16" x14ac:dyDescent="0.25">
      <c r="B26" s="44"/>
      <c r="C26" s="57" t="s">
        <v>42</v>
      </c>
      <c r="D26" s="58">
        <v>40</v>
      </c>
      <c r="E26" s="58">
        <v>15</v>
      </c>
      <c r="F26" s="58">
        <v>23</v>
      </c>
      <c r="G26" s="58">
        <v>36</v>
      </c>
      <c r="H26" s="58">
        <v>48</v>
      </c>
      <c r="I26" s="58">
        <v>25</v>
      </c>
      <c r="J26" s="58">
        <v>5</v>
      </c>
      <c r="K26" s="59"/>
      <c r="L26" s="58">
        <v>3322</v>
      </c>
      <c r="M26" s="58">
        <v>3514</v>
      </c>
    </row>
    <row r="27" spans="2:16" x14ac:dyDescent="0.25">
      <c r="B27" s="61"/>
      <c r="C27" s="62"/>
      <c r="D27" s="63"/>
      <c r="E27" s="63"/>
      <c r="F27" s="63"/>
      <c r="G27" s="63"/>
      <c r="H27" s="63"/>
      <c r="I27" s="63"/>
      <c r="J27" s="63"/>
      <c r="K27" s="64"/>
      <c r="L27" s="63"/>
      <c r="M27" s="63"/>
    </row>
    <row r="30" spans="2:16" x14ac:dyDescent="0.25">
      <c r="C30" s="31" t="s">
        <v>38</v>
      </c>
      <c r="D30" s="31" t="s">
        <v>39</v>
      </c>
      <c r="E30" s="31"/>
      <c r="F30" s="31"/>
      <c r="G30" s="31"/>
      <c r="H30" s="31"/>
      <c r="I30" s="31"/>
      <c r="J30" s="31"/>
      <c r="K30" s="31"/>
      <c r="L30" s="31"/>
      <c r="M30" s="31"/>
      <c r="P30" s="46"/>
    </row>
    <row r="31" spans="2:16" x14ac:dyDescent="0.25">
      <c r="C31" s="30" t="s">
        <v>43</v>
      </c>
      <c r="D31" s="30">
        <v>1</v>
      </c>
      <c r="E31" s="30">
        <v>2</v>
      </c>
      <c r="F31" s="30">
        <v>3</v>
      </c>
      <c r="G31" s="30">
        <v>4</v>
      </c>
      <c r="H31" s="30">
        <v>5</v>
      </c>
      <c r="I31" s="30">
        <v>6</v>
      </c>
      <c r="J31" s="30">
        <v>7</v>
      </c>
      <c r="K31" s="30">
        <v>8</v>
      </c>
      <c r="L31" s="30" t="s">
        <v>41</v>
      </c>
      <c r="M31" s="30" t="s">
        <v>42</v>
      </c>
      <c r="P31" s="46"/>
    </row>
    <row r="32" spans="2:16" x14ac:dyDescent="0.25">
      <c r="C32" s="52">
        <v>1</v>
      </c>
      <c r="D32" s="54"/>
      <c r="E32" s="54"/>
      <c r="F32" s="54"/>
      <c r="G32" s="54"/>
      <c r="H32" s="54"/>
      <c r="I32" s="54"/>
      <c r="J32" s="54"/>
      <c r="K32" s="54"/>
      <c r="L32" s="54">
        <v>13</v>
      </c>
      <c r="M32" s="54">
        <v>13</v>
      </c>
      <c r="N32" s="56">
        <f>D32</f>
        <v>0</v>
      </c>
      <c r="O32" s="56">
        <f>M32</f>
        <v>13</v>
      </c>
      <c r="P32" s="46"/>
    </row>
    <row r="33" spans="3:16" x14ac:dyDescent="0.25">
      <c r="C33" s="52">
        <v>2</v>
      </c>
      <c r="D33" s="54"/>
      <c r="E33" s="54"/>
      <c r="F33" s="54">
        <v>1</v>
      </c>
      <c r="G33" s="54"/>
      <c r="H33" s="54"/>
      <c r="I33" s="54">
        <v>1</v>
      </c>
      <c r="J33" s="54"/>
      <c r="K33" s="54"/>
      <c r="L33" s="54">
        <v>20</v>
      </c>
      <c r="M33" s="54">
        <v>22</v>
      </c>
      <c r="N33" s="56">
        <f>E33</f>
        <v>0</v>
      </c>
      <c r="O33" s="56">
        <f>M33-D33</f>
        <v>22</v>
      </c>
      <c r="P33" s="46"/>
    </row>
    <row r="34" spans="3:16" x14ac:dyDescent="0.25">
      <c r="C34" s="52">
        <v>3</v>
      </c>
      <c r="D34" s="54">
        <v>2</v>
      </c>
      <c r="E34" s="54">
        <v>1</v>
      </c>
      <c r="F34" s="54"/>
      <c r="G34" s="54">
        <v>1</v>
      </c>
      <c r="H34" s="54">
        <v>2</v>
      </c>
      <c r="I34" s="54">
        <v>3</v>
      </c>
      <c r="J34" s="54"/>
      <c r="K34" s="54"/>
      <c r="L34" s="54">
        <v>62</v>
      </c>
      <c r="M34" s="54">
        <v>71</v>
      </c>
      <c r="N34" s="56">
        <f>F34</f>
        <v>0</v>
      </c>
      <c r="O34" s="56">
        <f>M34-SUM(D34:E34)</f>
        <v>68</v>
      </c>
      <c r="P34" s="46"/>
    </row>
    <row r="35" spans="3:16" x14ac:dyDescent="0.25">
      <c r="C35" s="52">
        <v>4</v>
      </c>
      <c r="D35" s="54">
        <v>3</v>
      </c>
      <c r="E35" s="54">
        <v>2</v>
      </c>
      <c r="F35" s="54">
        <v>4</v>
      </c>
      <c r="G35" s="54">
        <v>1</v>
      </c>
      <c r="H35" s="54">
        <v>4</v>
      </c>
      <c r="I35" s="54">
        <v>1</v>
      </c>
      <c r="J35" s="54"/>
      <c r="K35" s="54"/>
      <c r="L35" s="54">
        <v>109</v>
      </c>
      <c r="M35" s="54">
        <v>124</v>
      </c>
      <c r="N35" s="56">
        <f>G35</f>
        <v>1</v>
      </c>
      <c r="O35" s="56">
        <f>M35-SUM(D35:F35)</f>
        <v>115</v>
      </c>
      <c r="P35" s="46"/>
    </row>
    <row r="36" spans="3:16" x14ac:dyDescent="0.25">
      <c r="C36" s="52">
        <v>5</v>
      </c>
      <c r="D36" s="54">
        <v>3</v>
      </c>
      <c r="E36" s="54">
        <v>1</v>
      </c>
      <c r="F36" s="54">
        <v>1</v>
      </c>
      <c r="G36" s="54">
        <v>4</v>
      </c>
      <c r="H36" s="54">
        <v>6</v>
      </c>
      <c r="I36" s="54">
        <v>3</v>
      </c>
      <c r="J36" s="54">
        <v>3</v>
      </c>
      <c r="K36" s="54"/>
      <c r="L36" s="54">
        <v>175</v>
      </c>
      <c r="M36" s="54">
        <v>196</v>
      </c>
      <c r="N36" s="56">
        <f>H36</f>
        <v>6</v>
      </c>
      <c r="O36" s="56">
        <f>M36-SUM(D36:G36)</f>
        <v>187</v>
      </c>
      <c r="P36" s="46"/>
    </row>
    <row r="37" spans="3:16" x14ac:dyDescent="0.25">
      <c r="C37" s="52">
        <v>6</v>
      </c>
      <c r="D37" s="54">
        <v>6</v>
      </c>
      <c r="E37" s="54"/>
      <c r="F37" s="54"/>
      <c r="G37" s="54">
        <v>4</v>
      </c>
      <c r="H37" s="54">
        <v>3</v>
      </c>
      <c r="I37" s="54"/>
      <c r="J37" s="54"/>
      <c r="K37" s="54"/>
      <c r="L37" s="54">
        <v>159</v>
      </c>
      <c r="M37" s="54">
        <v>172</v>
      </c>
      <c r="N37" s="56">
        <f>I37</f>
        <v>0</v>
      </c>
      <c r="O37" s="56">
        <f>M37-SUM(D37:H37)</f>
        <v>159</v>
      </c>
      <c r="P37" s="46"/>
    </row>
    <row r="38" spans="3:16" x14ac:dyDescent="0.25">
      <c r="C38" s="52">
        <v>7</v>
      </c>
      <c r="D38" s="54">
        <v>6</v>
      </c>
      <c r="E38" s="54">
        <v>1</v>
      </c>
      <c r="F38" s="54">
        <v>3</v>
      </c>
      <c r="G38" s="54">
        <v>3</v>
      </c>
      <c r="H38" s="54">
        <v>4</v>
      </c>
      <c r="I38" s="54">
        <v>3</v>
      </c>
      <c r="J38" s="54">
        <v>1</v>
      </c>
      <c r="K38" s="54"/>
      <c r="L38" s="54">
        <v>170</v>
      </c>
      <c r="M38" s="54">
        <v>191</v>
      </c>
      <c r="N38" s="56">
        <f>J38</f>
        <v>1</v>
      </c>
      <c r="O38" s="56">
        <f>M38-SUM(D38:I38)</f>
        <v>171</v>
      </c>
      <c r="P38" s="46"/>
    </row>
    <row r="39" spans="3:16" x14ac:dyDescent="0.25">
      <c r="C39" s="52">
        <v>8</v>
      </c>
      <c r="D39" s="54">
        <v>6</v>
      </c>
      <c r="E39" s="54">
        <v>1</v>
      </c>
      <c r="F39" s="54"/>
      <c r="G39" s="54">
        <v>2</v>
      </c>
      <c r="H39" s="54">
        <v>5</v>
      </c>
      <c r="I39" s="54">
        <v>3</v>
      </c>
      <c r="J39" s="54"/>
      <c r="K39" s="54"/>
      <c r="L39" s="54">
        <v>125</v>
      </c>
      <c r="M39" s="54">
        <v>142</v>
      </c>
      <c r="N39" s="56">
        <f>K39</f>
        <v>0</v>
      </c>
      <c r="O39" s="56">
        <f>M39-SUM(D39:J39)</f>
        <v>125</v>
      </c>
      <c r="P39" s="46"/>
    </row>
    <row r="40" spans="3:16" x14ac:dyDescent="0.25">
      <c r="C40" s="52" t="s">
        <v>41</v>
      </c>
      <c r="D40" s="54">
        <v>14</v>
      </c>
      <c r="E40" s="54">
        <v>9</v>
      </c>
      <c r="F40" s="54">
        <v>14</v>
      </c>
      <c r="G40" s="54">
        <v>21</v>
      </c>
      <c r="H40" s="54">
        <v>24</v>
      </c>
      <c r="I40" s="54">
        <v>11</v>
      </c>
      <c r="J40" s="54">
        <v>1</v>
      </c>
      <c r="K40" s="54"/>
      <c r="L40" s="54">
        <v>2489</v>
      </c>
      <c r="M40" s="54">
        <v>2583</v>
      </c>
      <c r="P40" s="46"/>
    </row>
    <row r="41" spans="3:16" x14ac:dyDescent="0.25">
      <c r="C41" s="57" t="s">
        <v>42</v>
      </c>
      <c r="D41" s="58">
        <v>40</v>
      </c>
      <c r="E41" s="58">
        <v>15</v>
      </c>
      <c r="F41" s="58">
        <v>23</v>
      </c>
      <c r="G41" s="58">
        <v>36</v>
      </c>
      <c r="H41" s="58">
        <v>48</v>
      </c>
      <c r="I41" s="58">
        <v>25</v>
      </c>
      <c r="J41" s="58">
        <v>5</v>
      </c>
      <c r="K41" s="58">
        <v>13</v>
      </c>
      <c r="L41" s="58">
        <v>3322</v>
      </c>
      <c r="M41" s="58">
        <v>3514</v>
      </c>
      <c r="P41" s="46"/>
    </row>
    <row r="43" spans="3:16" ht="18.75" x14ac:dyDescent="0.3">
      <c r="C43" s="4" t="s">
        <v>44</v>
      </c>
    </row>
    <row r="45" spans="3:16" x14ac:dyDescent="0.25">
      <c r="C45" s="30" t="s">
        <v>43</v>
      </c>
      <c r="D45" s="30">
        <v>1</v>
      </c>
      <c r="E45" s="30">
        <v>2</v>
      </c>
      <c r="F45" s="30">
        <v>3</v>
      </c>
      <c r="G45" s="30">
        <v>4</v>
      </c>
      <c r="H45" s="30">
        <v>5</v>
      </c>
      <c r="I45" s="30">
        <v>6</v>
      </c>
      <c r="J45" s="30">
        <v>7</v>
      </c>
      <c r="K45" s="30">
        <v>8</v>
      </c>
      <c r="L45" s="30" t="s">
        <v>41</v>
      </c>
      <c r="M45" s="30" t="s">
        <v>42</v>
      </c>
    </row>
    <row r="46" spans="3:16" x14ac:dyDescent="0.25">
      <c r="C46" s="65" t="s">
        <v>45</v>
      </c>
      <c r="D46" s="66">
        <v>26</v>
      </c>
      <c r="E46" s="66">
        <v>9</v>
      </c>
      <c r="F46" s="66">
        <v>9</v>
      </c>
      <c r="G46" s="66">
        <v>17</v>
      </c>
      <c r="H46" s="66">
        <v>23</v>
      </c>
      <c r="I46" s="66">
        <v>14</v>
      </c>
      <c r="J46" s="66">
        <v>1</v>
      </c>
      <c r="K46" s="66"/>
      <c r="L46" s="66">
        <v>1644</v>
      </c>
      <c r="M46" s="66">
        <v>1743</v>
      </c>
    </row>
    <row r="47" spans="3:16" x14ac:dyDescent="0.25">
      <c r="C47" s="67">
        <v>1</v>
      </c>
      <c r="D47" s="55">
        <v>12</v>
      </c>
      <c r="E47" s="55">
        <v>5</v>
      </c>
      <c r="F47" s="55">
        <v>6</v>
      </c>
      <c r="G47" s="55">
        <v>10</v>
      </c>
      <c r="H47" s="55">
        <v>10</v>
      </c>
      <c r="I47" s="55">
        <v>6</v>
      </c>
      <c r="J47" s="55">
        <v>1</v>
      </c>
      <c r="K47" s="55"/>
      <c r="L47" s="55">
        <v>696</v>
      </c>
      <c r="M47" s="55">
        <v>746</v>
      </c>
      <c r="N47" s="56">
        <f>D47</f>
        <v>12</v>
      </c>
      <c r="O47" s="56">
        <f>M47</f>
        <v>746</v>
      </c>
    </row>
    <row r="48" spans="3:16" x14ac:dyDescent="0.25">
      <c r="C48" s="67" t="s">
        <v>41</v>
      </c>
      <c r="D48" s="55">
        <v>14</v>
      </c>
      <c r="E48" s="55">
        <v>4</v>
      </c>
      <c r="F48" s="55">
        <v>3</v>
      </c>
      <c r="G48" s="55">
        <v>7</v>
      </c>
      <c r="H48" s="55">
        <v>13</v>
      </c>
      <c r="I48" s="55">
        <v>8</v>
      </c>
      <c r="J48" s="55"/>
      <c r="K48" s="55"/>
      <c r="L48" s="55">
        <v>948</v>
      </c>
      <c r="M48" s="55">
        <v>997</v>
      </c>
    </row>
    <row r="49" spans="3:15" x14ac:dyDescent="0.25">
      <c r="C49" s="65" t="s">
        <v>46</v>
      </c>
      <c r="D49" s="66">
        <v>14</v>
      </c>
      <c r="E49" s="66">
        <v>6</v>
      </c>
      <c r="F49" s="66">
        <v>14</v>
      </c>
      <c r="G49" s="66">
        <v>19</v>
      </c>
      <c r="H49" s="66">
        <v>25</v>
      </c>
      <c r="I49" s="66">
        <v>11</v>
      </c>
      <c r="J49" s="66">
        <v>4</v>
      </c>
      <c r="K49" s="66"/>
      <c r="L49" s="66">
        <v>1678</v>
      </c>
      <c r="M49" s="66">
        <v>1771</v>
      </c>
    </row>
    <row r="50" spans="3:15" x14ac:dyDescent="0.25">
      <c r="C50" s="67">
        <v>1</v>
      </c>
      <c r="D50" s="55">
        <v>2</v>
      </c>
      <c r="E50" s="55">
        <v>4</v>
      </c>
      <c r="F50" s="55">
        <v>8</v>
      </c>
      <c r="G50" s="55">
        <v>11</v>
      </c>
      <c r="H50" s="55">
        <v>14</v>
      </c>
      <c r="I50" s="55">
        <v>5</v>
      </c>
      <c r="J50" s="55"/>
      <c r="K50" s="55"/>
      <c r="L50" s="55">
        <v>660</v>
      </c>
      <c r="M50" s="55">
        <v>704</v>
      </c>
      <c r="N50" s="56">
        <f>D50</f>
        <v>2</v>
      </c>
      <c r="O50" s="56">
        <f>M50</f>
        <v>704</v>
      </c>
    </row>
    <row r="51" spans="3:15" x14ac:dyDescent="0.25">
      <c r="C51" s="67" t="s">
        <v>41</v>
      </c>
      <c r="D51" s="55">
        <v>12</v>
      </c>
      <c r="E51" s="55">
        <v>2</v>
      </c>
      <c r="F51" s="55">
        <v>6</v>
      </c>
      <c r="G51" s="55">
        <v>8</v>
      </c>
      <c r="H51" s="55">
        <v>11</v>
      </c>
      <c r="I51" s="55">
        <v>6</v>
      </c>
      <c r="J51" s="55">
        <v>4</v>
      </c>
      <c r="K51" s="55"/>
      <c r="L51" s="55">
        <v>1018</v>
      </c>
      <c r="M51" s="55">
        <v>1067</v>
      </c>
    </row>
    <row r="52" spans="3:15" x14ac:dyDescent="0.25">
      <c r="C52" s="65" t="s">
        <v>41</v>
      </c>
      <c r="D52" s="66"/>
      <c r="E52" s="66"/>
      <c r="F52" s="66"/>
      <c r="G52" s="66"/>
      <c r="H52" s="66"/>
      <c r="I52" s="66"/>
      <c r="J52" s="66"/>
      <c r="K52" s="66"/>
      <c r="L52" s="66"/>
      <c r="M52" s="66"/>
    </row>
    <row r="53" spans="3:15" x14ac:dyDescent="0.25">
      <c r="C53" s="67" t="s">
        <v>41</v>
      </c>
      <c r="D53" s="55"/>
      <c r="E53" s="55"/>
      <c r="F53" s="55"/>
      <c r="G53" s="55"/>
      <c r="H53" s="55"/>
      <c r="I53" s="55"/>
      <c r="J53" s="55"/>
      <c r="K53" s="55"/>
      <c r="L53" s="55"/>
      <c r="M53" s="55"/>
    </row>
    <row r="54" spans="3:15" x14ac:dyDescent="0.25">
      <c r="C54" s="57" t="s">
        <v>42</v>
      </c>
      <c r="D54" s="58">
        <v>40</v>
      </c>
      <c r="E54" s="58">
        <v>15</v>
      </c>
      <c r="F54" s="58">
        <v>23</v>
      </c>
      <c r="G54" s="58">
        <v>36</v>
      </c>
      <c r="H54" s="58">
        <v>48</v>
      </c>
      <c r="I54" s="58">
        <v>25</v>
      </c>
      <c r="J54" s="58">
        <v>5</v>
      </c>
      <c r="K54" s="58"/>
      <c r="L54" s="58">
        <v>3322</v>
      </c>
      <c r="M54" s="58">
        <v>3514</v>
      </c>
    </row>
    <row r="56" spans="3:15" x14ac:dyDescent="0.25">
      <c r="C56" s="30" t="s">
        <v>43</v>
      </c>
      <c r="D56" s="30">
        <v>1</v>
      </c>
      <c r="E56" s="30">
        <v>2</v>
      </c>
      <c r="F56" s="30">
        <v>3</v>
      </c>
      <c r="G56" s="30">
        <v>4</v>
      </c>
      <c r="H56" s="30">
        <v>5</v>
      </c>
      <c r="I56" s="30">
        <v>6</v>
      </c>
      <c r="J56" s="30">
        <v>7</v>
      </c>
      <c r="K56" s="30">
        <v>8</v>
      </c>
      <c r="L56" s="30" t="s">
        <v>41</v>
      </c>
      <c r="M56" s="30" t="s">
        <v>42</v>
      </c>
    </row>
    <row r="57" spans="3:15" x14ac:dyDescent="0.25">
      <c r="C57" s="60">
        <v>1</v>
      </c>
      <c r="D57" s="55">
        <v>14</v>
      </c>
      <c r="E57" s="55">
        <v>9</v>
      </c>
      <c r="F57" s="55">
        <v>14</v>
      </c>
      <c r="G57" s="55">
        <v>21</v>
      </c>
      <c r="H57" s="55">
        <v>24</v>
      </c>
      <c r="I57" s="55">
        <v>11</v>
      </c>
      <c r="J57" s="55">
        <v>1</v>
      </c>
      <c r="K57" s="55"/>
      <c r="L57" s="55">
        <v>1356</v>
      </c>
      <c r="M57" s="55">
        <v>1450</v>
      </c>
      <c r="N57" s="56">
        <f>D57</f>
        <v>14</v>
      </c>
      <c r="O57" s="56">
        <f>M57</f>
        <v>1450</v>
      </c>
    </row>
    <row r="58" spans="3:15" x14ac:dyDescent="0.25">
      <c r="C58" s="60" t="s">
        <v>41</v>
      </c>
      <c r="D58" s="55">
        <v>26</v>
      </c>
      <c r="E58" s="55">
        <v>6</v>
      </c>
      <c r="F58" s="55">
        <v>9</v>
      </c>
      <c r="G58" s="55">
        <v>15</v>
      </c>
      <c r="H58" s="55">
        <v>24</v>
      </c>
      <c r="I58" s="55">
        <v>14</v>
      </c>
      <c r="J58" s="55">
        <v>4</v>
      </c>
      <c r="K58" s="55"/>
      <c r="L58" s="55">
        <v>1966</v>
      </c>
      <c r="M58" s="55">
        <v>2064</v>
      </c>
    </row>
    <row r="59" spans="3:15" x14ac:dyDescent="0.25">
      <c r="C59" s="57" t="s">
        <v>42</v>
      </c>
      <c r="D59" s="58">
        <v>40</v>
      </c>
      <c r="E59" s="58">
        <v>15</v>
      </c>
      <c r="F59" s="58">
        <v>23</v>
      </c>
      <c r="G59" s="58">
        <v>36</v>
      </c>
      <c r="H59" s="58">
        <v>48</v>
      </c>
      <c r="I59" s="58">
        <v>25</v>
      </c>
      <c r="J59" s="58">
        <v>5</v>
      </c>
      <c r="K59" s="58"/>
      <c r="L59" s="58">
        <v>3322</v>
      </c>
      <c r="M59" s="58">
        <v>3514</v>
      </c>
    </row>
    <row r="62" spans="3:15" ht="18.75" x14ac:dyDescent="0.3">
      <c r="C62" s="4" t="s">
        <v>47</v>
      </c>
    </row>
    <row r="64" spans="3:15" x14ac:dyDescent="0.25">
      <c r="C64" s="30" t="s">
        <v>43</v>
      </c>
      <c r="D64" s="30">
        <v>1</v>
      </c>
      <c r="E64" s="30">
        <v>2</v>
      </c>
      <c r="F64" s="30">
        <v>3</v>
      </c>
      <c r="G64" s="30">
        <v>4</v>
      </c>
      <c r="H64" s="30">
        <v>5</v>
      </c>
      <c r="I64" s="30">
        <v>6</v>
      </c>
      <c r="J64" s="30">
        <v>7</v>
      </c>
      <c r="K64" s="30">
        <v>8</v>
      </c>
      <c r="L64" s="30" t="s">
        <v>41</v>
      </c>
      <c r="M64" s="30" t="s">
        <v>42</v>
      </c>
    </row>
    <row r="65" spans="3:15" x14ac:dyDescent="0.25">
      <c r="C65" s="65" t="s">
        <v>45</v>
      </c>
      <c r="D65" s="66">
        <v>26</v>
      </c>
      <c r="E65" s="66">
        <v>9</v>
      </c>
      <c r="F65" s="66">
        <v>9</v>
      </c>
      <c r="G65" s="66">
        <v>17</v>
      </c>
      <c r="H65" s="66">
        <v>23</v>
      </c>
      <c r="I65" s="66">
        <v>14</v>
      </c>
      <c r="J65" s="66">
        <v>1</v>
      </c>
      <c r="K65" s="66"/>
      <c r="L65" s="66">
        <v>1644</v>
      </c>
      <c r="M65" s="66">
        <v>1743</v>
      </c>
    </row>
    <row r="66" spans="3:15" x14ac:dyDescent="0.25">
      <c r="C66" s="67">
        <v>2</v>
      </c>
      <c r="D66" s="55">
        <v>12</v>
      </c>
      <c r="E66" s="55">
        <v>5</v>
      </c>
      <c r="F66" s="55">
        <v>6</v>
      </c>
      <c r="G66" s="55">
        <v>10</v>
      </c>
      <c r="H66" s="55">
        <v>10</v>
      </c>
      <c r="I66" s="55">
        <v>6</v>
      </c>
      <c r="J66" s="55">
        <v>1</v>
      </c>
      <c r="K66" s="55"/>
      <c r="L66" s="55">
        <v>675</v>
      </c>
      <c r="M66" s="55">
        <v>725</v>
      </c>
      <c r="N66" s="56">
        <f>E66</f>
        <v>5</v>
      </c>
      <c r="O66" s="56">
        <f>M66-D66</f>
        <v>713</v>
      </c>
    </row>
    <row r="67" spans="3:15" x14ac:dyDescent="0.25">
      <c r="C67" s="67" t="s">
        <v>41</v>
      </c>
      <c r="D67" s="55">
        <v>14</v>
      </c>
      <c r="E67" s="55">
        <v>4</v>
      </c>
      <c r="F67" s="55">
        <v>3</v>
      </c>
      <c r="G67" s="55">
        <v>7</v>
      </c>
      <c r="H67" s="55">
        <v>13</v>
      </c>
      <c r="I67" s="55">
        <v>8</v>
      </c>
      <c r="J67" s="55"/>
      <c r="K67" s="55"/>
      <c r="L67" s="55">
        <v>969</v>
      </c>
      <c r="M67" s="55">
        <v>1018</v>
      </c>
    </row>
    <row r="68" spans="3:15" x14ac:dyDescent="0.25">
      <c r="C68" s="65" t="s">
        <v>46</v>
      </c>
      <c r="D68" s="66">
        <v>14</v>
      </c>
      <c r="E68" s="66">
        <v>6</v>
      </c>
      <c r="F68" s="66">
        <v>14</v>
      </c>
      <c r="G68" s="66">
        <v>19</v>
      </c>
      <c r="H68" s="66">
        <v>25</v>
      </c>
      <c r="I68" s="66">
        <v>11</v>
      </c>
      <c r="J68" s="66">
        <v>4</v>
      </c>
      <c r="K68" s="66"/>
      <c r="L68" s="66">
        <v>1678</v>
      </c>
      <c r="M68" s="66">
        <v>1771</v>
      </c>
    </row>
    <row r="69" spans="3:15" x14ac:dyDescent="0.25">
      <c r="C69" s="67">
        <v>2</v>
      </c>
      <c r="D69" s="55">
        <v>2</v>
      </c>
      <c r="E69" s="55">
        <v>4</v>
      </c>
      <c r="F69" s="55">
        <v>8</v>
      </c>
      <c r="G69" s="55">
        <v>11</v>
      </c>
      <c r="H69" s="55">
        <v>14</v>
      </c>
      <c r="I69" s="55">
        <v>5</v>
      </c>
      <c r="J69" s="55"/>
      <c r="K69" s="55"/>
      <c r="L69" s="55">
        <v>647</v>
      </c>
      <c r="M69" s="55">
        <v>691</v>
      </c>
      <c r="N69" s="56">
        <f>E69</f>
        <v>4</v>
      </c>
      <c r="O69" s="56">
        <f>M69-D69</f>
        <v>689</v>
      </c>
    </row>
    <row r="70" spans="3:15" x14ac:dyDescent="0.25">
      <c r="C70" s="67" t="s">
        <v>41</v>
      </c>
      <c r="D70" s="55">
        <v>12</v>
      </c>
      <c r="E70" s="55">
        <v>2</v>
      </c>
      <c r="F70" s="55">
        <v>6</v>
      </c>
      <c r="G70" s="55">
        <v>8</v>
      </c>
      <c r="H70" s="55">
        <v>11</v>
      </c>
      <c r="I70" s="55">
        <v>6</v>
      </c>
      <c r="J70" s="55">
        <v>4</v>
      </c>
      <c r="K70" s="55"/>
      <c r="L70" s="55">
        <v>1031</v>
      </c>
      <c r="M70" s="55">
        <v>1080</v>
      </c>
    </row>
    <row r="71" spans="3:15" x14ac:dyDescent="0.25">
      <c r="C71" s="65" t="s">
        <v>41</v>
      </c>
      <c r="D71" s="66"/>
      <c r="E71" s="66"/>
      <c r="F71" s="66"/>
      <c r="G71" s="66"/>
      <c r="H71" s="66"/>
      <c r="I71" s="66"/>
      <c r="J71" s="66"/>
      <c r="K71" s="66"/>
      <c r="L71" s="66"/>
      <c r="M71" s="66"/>
    </row>
    <row r="72" spans="3:15" x14ac:dyDescent="0.25">
      <c r="C72" s="67" t="s">
        <v>41</v>
      </c>
      <c r="D72" s="55"/>
      <c r="E72" s="55"/>
      <c r="F72" s="55"/>
      <c r="G72" s="55"/>
      <c r="H72" s="55"/>
      <c r="I72" s="55"/>
      <c r="J72" s="55"/>
      <c r="K72" s="55"/>
      <c r="L72" s="55"/>
      <c r="M72" s="55"/>
    </row>
    <row r="73" spans="3:15" x14ac:dyDescent="0.25">
      <c r="C73" s="57" t="s">
        <v>42</v>
      </c>
      <c r="D73" s="58">
        <v>40</v>
      </c>
      <c r="E73" s="58">
        <v>15</v>
      </c>
      <c r="F73" s="58">
        <v>23</v>
      </c>
      <c r="G73" s="58">
        <v>36</v>
      </c>
      <c r="H73" s="58">
        <v>48</v>
      </c>
      <c r="I73" s="58">
        <v>25</v>
      </c>
      <c r="J73" s="58">
        <v>5</v>
      </c>
      <c r="K73" s="58"/>
      <c r="L73" s="58">
        <v>3322</v>
      </c>
      <c r="M73" s="58">
        <v>3514</v>
      </c>
    </row>
    <row r="75" spans="3:15" x14ac:dyDescent="0.25">
      <c r="C75" s="30" t="s">
        <v>43</v>
      </c>
      <c r="D75" s="30">
        <v>1</v>
      </c>
      <c r="E75" s="30">
        <v>2</v>
      </c>
      <c r="F75" s="30">
        <v>3</v>
      </c>
      <c r="G75" s="30">
        <v>4</v>
      </c>
      <c r="H75" s="30">
        <v>5</v>
      </c>
      <c r="I75" s="30">
        <v>6</v>
      </c>
      <c r="J75" s="30">
        <v>7</v>
      </c>
      <c r="K75" s="30">
        <v>8</v>
      </c>
      <c r="L75" s="30" t="s">
        <v>41</v>
      </c>
      <c r="M75" s="30" t="s">
        <v>42</v>
      </c>
    </row>
    <row r="76" spans="3:15" x14ac:dyDescent="0.25">
      <c r="C76" s="60">
        <v>2</v>
      </c>
      <c r="D76" s="55">
        <v>14</v>
      </c>
      <c r="E76" s="55">
        <v>9</v>
      </c>
      <c r="F76" s="55">
        <v>14</v>
      </c>
      <c r="G76" s="55">
        <v>21</v>
      </c>
      <c r="H76" s="55">
        <v>24</v>
      </c>
      <c r="I76" s="55">
        <v>11</v>
      </c>
      <c r="J76" s="55">
        <v>1</v>
      </c>
      <c r="K76" s="55"/>
      <c r="L76" s="55">
        <v>1322</v>
      </c>
      <c r="M76" s="55">
        <v>1416</v>
      </c>
      <c r="N76" s="56">
        <f>E76</f>
        <v>9</v>
      </c>
      <c r="O76" s="56">
        <f>M76-D76</f>
        <v>1402</v>
      </c>
    </row>
    <row r="77" spans="3:15" x14ac:dyDescent="0.25">
      <c r="C77" s="60" t="s">
        <v>41</v>
      </c>
      <c r="D77" s="55">
        <v>26</v>
      </c>
      <c r="E77" s="55">
        <v>6</v>
      </c>
      <c r="F77" s="55">
        <v>9</v>
      </c>
      <c r="G77" s="55">
        <v>15</v>
      </c>
      <c r="H77" s="55">
        <v>24</v>
      </c>
      <c r="I77" s="55">
        <v>14</v>
      </c>
      <c r="J77" s="55">
        <v>4</v>
      </c>
      <c r="K77" s="55"/>
      <c r="L77" s="55">
        <v>2000</v>
      </c>
      <c r="M77" s="55">
        <v>2098</v>
      </c>
    </row>
    <row r="78" spans="3:15" x14ac:dyDescent="0.25">
      <c r="C78" s="57" t="s">
        <v>42</v>
      </c>
      <c r="D78" s="58">
        <v>40</v>
      </c>
      <c r="E78" s="58">
        <v>15</v>
      </c>
      <c r="F78" s="58">
        <v>23</v>
      </c>
      <c r="G78" s="58">
        <v>36</v>
      </c>
      <c r="H78" s="58">
        <v>48</v>
      </c>
      <c r="I78" s="58">
        <v>25</v>
      </c>
      <c r="J78" s="58">
        <v>5</v>
      </c>
      <c r="K78" s="58"/>
      <c r="L78" s="58">
        <v>3322</v>
      </c>
      <c r="M78" s="58">
        <v>3514</v>
      </c>
    </row>
    <row r="81" spans="3:15" ht="18.75" x14ac:dyDescent="0.3">
      <c r="C81" s="4" t="s">
        <v>48</v>
      </c>
    </row>
    <row r="83" spans="3:15" x14ac:dyDescent="0.25">
      <c r="C83" s="30" t="s">
        <v>43</v>
      </c>
      <c r="D83" s="30">
        <v>1</v>
      </c>
      <c r="E83" s="30">
        <v>2</v>
      </c>
      <c r="F83" s="30">
        <v>3</v>
      </c>
      <c r="G83" s="30">
        <v>4</v>
      </c>
      <c r="H83" s="30">
        <v>5</v>
      </c>
      <c r="I83" s="30">
        <v>6</v>
      </c>
      <c r="J83" s="30">
        <v>7</v>
      </c>
      <c r="K83" s="30">
        <v>8</v>
      </c>
      <c r="L83" s="30" t="s">
        <v>41</v>
      </c>
      <c r="M83" s="30" t="s">
        <v>42</v>
      </c>
    </row>
    <row r="84" spans="3:15" x14ac:dyDescent="0.25">
      <c r="C84" s="65" t="s">
        <v>45</v>
      </c>
      <c r="D84" s="66">
        <v>26</v>
      </c>
      <c r="E84" s="66">
        <v>9</v>
      </c>
      <c r="F84" s="66">
        <v>9</v>
      </c>
      <c r="G84" s="66">
        <v>17</v>
      </c>
      <c r="H84" s="66">
        <v>23</v>
      </c>
      <c r="I84" s="66">
        <v>14</v>
      </c>
      <c r="J84" s="66">
        <v>1</v>
      </c>
      <c r="K84" s="66"/>
      <c r="L84" s="66">
        <v>1644</v>
      </c>
      <c r="M84" s="66">
        <v>1743</v>
      </c>
    </row>
    <row r="85" spans="3:15" x14ac:dyDescent="0.25">
      <c r="C85" s="67">
        <v>3</v>
      </c>
      <c r="D85" s="55">
        <v>12</v>
      </c>
      <c r="E85" s="55">
        <v>4</v>
      </c>
      <c r="F85" s="55">
        <v>6</v>
      </c>
      <c r="G85" s="55">
        <v>10</v>
      </c>
      <c r="H85" s="55">
        <v>10</v>
      </c>
      <c r="I85" s="55">
        <v>7</v>
      </c>
      <c r="J85" s="55">
        <v>1</v>
      </c>
      <c r="K85" s="55"/>
      <c r="L85" s="55">
        <v>653</v>
      </c>
      <c r="M85" s="55">
        <v>703</v>
      </c>
      <c r="N85" s="56">
        <f>F85</f>
        <v>6</v>
      </c>
      <c r="O85" s="56">
        <f>M85-SUM(D85:E85)</f>
        <v>687</v>
      </c>
    </row>
    <row r="86" spans="3:15" x14ac:dyDescent="0.25">
      <c r="C86" s="67" t="s">
        <v>41</v>
      </c>
      <c r="D86" s="55">
        <v>14</v>
      </c>
      <c r="E86" s="55">
        <v>5</v>
      </c>
      <c r="F86" s="55">
        <v>3</v>
      </c>
      <c r="G86" s="55">
        <v>7</v>
      </c>
      <c r="H86" s="55">
        <v>13</v>
      </c>
      <c r="I86" s="55">
        <v>7</v>
      </c>
      <c r="J86" s="55"/>
      <c r="K86" s="55"/>
      <c r="L86" s="55">
        <v>991</v>
      </c>
      <c r="M86" s="55">
        <v>1040</v>
      </c>
    </row>
    <row r="87" spans="3:15" x14ac:dyDescent="0.25">
      <c r="C87" s="65" t="s">
        <v>46</v>
      </c>
      <c r="D87" s="66">
        <v>14</v>
      </c>
      <c r="E87" s="66">
        <v>6</v>
      </c>
      <c r="F87" s="66">
        <v>14</v>
      </c>
      <c r="G87" s="66">
        <v>19</v>
      </c>
      <c r="H87" s="66">
        <v>25</v>
      </c>
      <c r="I87" s="66">
        <v>11</v>
      </c>
      <c r="J87" s="66">
        <v>4</v>
      </c>
      <c r="K87" s="66"/>
      <c r="L87" s="66">
        <v>1678</v>
      </c>
      <c r="M87" s="66">
        <v>1771</v>
      </c>
    </row>
    <row r="88" spans="3:15" x14ac:dyDescent="0.25">
      <c r="C88" s="67">
        <v>3</v>
      </c>
      <c r="D88" s="55">
        <v>2</v>
      </c>
      <c r="E88" s="55">
        <v>4</v>
      </c>
      <c r="F88" s="55">
        <v>9</v>
      </c>
      <c r="G88" s="55">
        <v>11</v>
      </c>
      <c r="H88" s="55">
        <v>14</v>
      </c>
      <c r="I88" s="55">
        <v>5</v>
      </c>
      <c r="J88" s="55"/>
      <c r="K88" s="55"/>
      <c r="L88" s="55">
        <v>630</v>
      </c>
      <c r="M88" s="55">
        <v>675</v>
      </c>
      <c r="N88" s="56">
        <f>F88</f>
        <v>9</v>
      </c>
      <c r="O88" s="56">
        <f>M88-SUM(D88:E88)</f>
        <v>669</v>
      </c>
    </row>
    <row r="89" spans="3:15" x14ac:dyDescent="0.25">
      <c r="C89" s="67" t="s">
        <v>41</v>
      </c>
      <c r="D89" s="55">
        <v>12</v>
      </c>
      <c r="E89" s="55">
        <v>2</v>
      </c>
      <c r="F89" s="55">
        <v>5</v>
      </c>
      <c r="G89" s="55">
        <v>8</v>
      </c>
      <c r="H89" s="55">
        <v>11</v>
      </c>
      <c r="I89" s="55">
        <v>6</v>
      </c>
      <c r="J89" s="55">
        <v>4</v>
      </c>
      <c r="K89" s="55"/>
      <c r="L89" s="55">
        <v>1048</v>
      </c>
      <c r="M89" s="55">
        <v>1096</v>
      </c>
    </row>
    <row r="90" spans="3:15" x14ac:dyDescent="0.25">
      <c r="C90" s="65" t="s">
        <v>41</v>
      </c>
      <c r="D90" s="66"/>
      <c r="E90" s="66"/>
      <c r="F90" s="66"/>
      <c r="G90" s="66"/>
      <c r="H90" s="66"/>
      <c r="I90" s="66"/>
      <c r="J90" s="66"/>
      <c r="K90" s="66"/>
      <c r="L90" s="66"/>
      <c r="M90" s="66"/>
    </row>
    <row r="91" spans="3:15" x14ac:dyDescent="0.25">
      <c r="C91" s="67" t="s">
        <v>41</v>
      </c>
      <c r="D91" s="55"/>
      <c r="E91" s="55"/>
      <c r="F91" s="55"/>
      <c r="G91" s="55"/>
      <c r="H91" s="55"/>
      <c r="I91" s="55"/>
      <c r="J91" s="55"/>
      <c r="K91" s="55"/>
      <c r="L91" s="55"/>
      <c r="M91" s="55"/>
    </row>
    <row r="92" spans="3:15" x14ac:dyDescent="0.25">
      <c r="C92" s="57" t="s">
        <v>42</v>
      </c>
      <c r="D92" s="58">
        <v>40</v>
      </c>
      <c r="E92" s="58">
        <v>15</v>
      </c>
      <c r="F92" s="58">
        <v>23</v>
      </c>
      <c r="G92" s="58">
        <v>36</v>
      </c>
      <c r="H92" s="58">
        <v>48</v>
      </c>
      <c r="I92" s="58">
        <v>25</v>
      </c>
      <c r="J92" s="58">
        <v>5</v>
      </c>
      <c r="K92" s="58"/>
      <c r="L92" s="58">
        <v>3322</v>
      </c>
      <c r="M92" s="58">
        <v>3514</v>
      </c>
    </row>
    <row r="94" spans="3:15" x14ac:dyDescent="0.25">
      <c r="C94" s="30" t="s">
        <v>43</v>
      </c>
      <c r="D94" s="30">
        <v>1</v>
      </c>
      <c r="E94" s="30">
        <v>2</v>
      </c>
      <c r="F94" s="30">
        <v>3</v>
      </c>
      <c r="G94" s="30">
        <v>4</v>
      </c>
      <c r="H94" s="30">
        <v>5</v>
      </c>
      <c r="I94" s="30">
        <v>6</v>
      </c>
      <c r="J94" s="30">
        <v>7</v>
      </c>
      <c r="K94" s="30">
        <v>8</v>
      </c>
      <c r="L94" s="30" t="s">
        <v>41</v>
      </c>
      <c r="M94" s="30" t="s">
        <v>42</v>
      </c>
    </row>
    <row r="95" spans="3:15" x14ac:dyDescent="0.25">
      <c r="C95" s="60">
        <v>3</v>
      </c>
      <c r="D95" s="55">
        <v>14</v>
      </c>
      <c r="E95" s="55">
        <v>8</v>
      </c>
      <c r="F95" s="55">
        <v>15</v>
      </c>
      <c r="G95" s="55">
        <v>21</v>
      </c>
      <c r="H95" s="55">
        <v>24</v>
      </c>
      <c r="I95" s="55">
        <v>12</v>
      </c>
      <c r="J95" s="55">
        <v>1</v>
      </c>
      <c r="K95" s="55"/>
      <c r="L95" s="55">
        <v>1283</v>
      </c>
      <c r="M95" s="55">
        <v>1378</v>
      </c>
      <c r="N95" s="56">
        <f>F95</f>
        <v>15</v>
      </c>
      <c r="O95" s="56">
        <f>M95-SUM(D95:E95)</f>
        <v>1356</v>
      </c>
    </row>
    <row r="96" spans="3:15" x14ac:dyDescent="0.25">
      <c r="C96" s="60" t="s">
        <v>41</v>
      </c>
      <c r="D96" s="55">
        <v>26</v>
      </c>
      <c r="E96" s="55">
        <v>7</v>
      </c>
      <c r="F96" s="55">
        <v>8</v>
      </c>
      <c r="G96" s="55">
        <v>15</v>
      </c>
      <c r="H96" s="55">
        <v>24</v>
      </c>
      <c r="I96" s="55">
        <v>13</v>
      </c>
      <c r="J96" s="55">
        <v>4</v>
      </c>
      <c r="K96" s="55"/>
      <c r="L96" s="55">
        <v>2039</v>
      </c>
      <c r="M96" s="55">
        <v>2136</v>
      </c>
    </row>
    <row r="97" spans="3:15" x14ac:dyDescent="0.25">
      <c r="C97" s="57" t="s">
        <v>42</v>
      </c>
      <c r="D97" s="58">
        <v>40</v>
      </c>
      <c r="E97" s="58">
        <v>15</v>
      </c>
      <c r="F97" s="58">
        <v>23</v>
      </c>
      <c r="G97" s="58">
        <v>36</v>
      </c>
      <c r="H97" s="58">
        <v>48</v>
      </c>
      <c r="I97" s="58">
        <v>25</v>
      </c>
      <c r="J97" s="58">
        <v>5</v>
      </c>
      <c r="K97" s="58"/>
      <c r="L97" s="58">
        <v>3322</v>
      </c>
      <c r="M97" s="58">
        <v>3514</v>
      </c>
    </row>
    <row r="100" spans="3:15" ht="18.75" x14ac:dyDescent="0.3">
      <c r="C100" s="4" t="s">
        <v>49</v>
      </c>
    </row>
    <row r="102" spans="3:15" x14ac:dyDescent="0.25">
      <c r="C102" s="30" t="s">
        <v>43</v>
      </c>
      <c r="D102" s="30">
        <v>1</v>
      </c>
      <c r="E102" s="30">
        <v>2</v>
      </c>
      <c r="F102" s="30">
        <v>3</v>
      </c>
      <c r="G102" s="30">
        <v>4</v>
      </c>
      <c r="H102" s="30">
        <v>5</v>
      </c>
      <c r="I102" s="30">
        <v>6</v>
      </c>
      <c r="J102" s="30">
        <v>7</v>
      </c>
      <c r="K102" s="30">
        <v>8</v>
      </c>
      <c r="L102" s="30" t="s">
        <v>41</v>
      </c>
      <c r="M102" s="30" t="s">
        <v>42</v>
      </c>
    </row>
    <row r="103" spans="3:15" x14ac:dyDescent="0.25">
      <c r="C103" s="65" t="s">
        <v>45</v>
      </c>
      <c r="D103" s="66">
        <v>26</v>
      </c>
      <c r="E103" s="66">
        <v>9</v>
      </c>
      <c r="F103" s="66">
        <v>9</v>
      </c>
      <c r="G103" s="66">
        <v>17</v>
      </c>
      <c r="H103" s="66">
        <v>23</v>
      </c>
      <c r="I103" s="66">
        <v>14</v>
      </c>
      <c r="J103" s="66">
        <v>1</v>
      </c>
      <c r="K103" s="66"/>
      <c r="L103" s="66">
        <v>1644</v>
      </c>
      <c r="M103" s="66">
        <v>1743</v>
      </c>
    </row>
    <row r="104" spans="3:15" x14ac:dyDescent="0.25">
      <c r="C104" s="67">
        <v>4</v>
      </c>
      <c r="D104" s="55">
        <v>12</v>
      </c>
      <c r="E104" s="55">
        <v>4</v>
      </c>
      <c r="F104" s="55">
        <v>6</v>
      </c>
      <c r="G104" s="55">
        <v>8</v>
      </c>
      <c r="H104" s="55">
        <v>11</v>
      </c>
      <c r="I104" s="55">
        <v>9</v>
      </c>
      <c r="J104" s="55">
        <v>1</v>
      </c>
      <c r="K104" s="55"/>
      <c r="L104" s="55">
        <v>602</v>
      </c>
      <c r="M104" s="55">
        <v>653</v>
      </c>
      <c r="N104" s="56">
        <f>G104</f>
        <v>8</v>
      </c>
      <c r="O104" s="56">
        <f>M104-SUM(D104:F104)</f>
        <v>631</v>
      </c>
    </row>
    <row r="105" spans="3:15" x14ac:dyDescent="0.25">
      <c r="C105" s="67" t="s">
        <v>41</v>
      </c>
      <c r="D105" s="55">
        <v>14</v>
      </c>
      <c r="E105" s="55">
        <v>5</v>
      </c>
      <c r="F105" s="55">
        <v>3</v>
      </c>
      <c r="G105" s="55">
        <v>9</v>
      </c>
      <c r="H105" s="55">
        <v>12</v>
      </c>
      <c r="I105" s="55">
        <v>5</v>
      </c>
      <c r="J105" s="55"/>
      <c r="K105" s="55"/>
      <c r="L105" s="55">
        <v>1042</v>
      </c>
      <c r="M105" s="55">
        <v>1090</v>
      </c>
    </row>
    <row r="106" spans="3:15" x14ac:dyDescent="0.25">
      <c r="C106" s="65" t="s">
        <v>46</v>
      </c>
      <c r="D106" s="66">
        <v>14</v>
      </c>
      <c r="E106" s="66">
        <v>6</v>
      </c>
      <c r="F106" s="66">
        <v>14</v>
      </c>
      <c r="G106" s="66">
        <v>19</v>
      </c>
      <c r="H106" s="66">
        <v>25</v>
      </c>
      <c r="I106" s="66">
        <v>11</v>
      </c>
      <c r="J106" s="66">
        <v>4</v>
      </c>
      <c r="K106" s="66"/>
      <c r="L106" s="66">
        <v>1678</v>
      </c>
      <c r="M106" s="66">
        <v>1771</v>
      </c>
    </row>
    <row r="107" spans="3:15" x14ac:dyDescent="0.25">
      <c r="C107" s="67">
        <v>4</v>
      </c>
      <c r="D107" s="55">
        <v>3</v>
      </c>
      <c r="E107" s="55">
        <v>4</v>
      </c>
      <c r="F107" s="55">
        <v>8</v>
      </c>
      <c r="G107" s="55">
        <v>10</v>
      </c>
      <c r="H107" s="55">
        <v>15</v>
      </c>
      <c r="I107" s="55">
        <v>6</v>
      </c>
      <c r="J107" s="55"/>
      <c r="K107" s="55"/>
      <c r="L107" s="55">
        <v>586</v>
      </c>
      <c r="M107" s="55">
        <v>632</v>
      </c>
      <c r="N107" s="56">
        <f>G107</f>
        <v>10</v>
      </c>
      <c r="O107" s="56">
        <f>M107-SUM(D107:F107)</f>
        <v>617</v>
      </c>
    </row>
    <row r="108" spans="3:15" x14ac:dyDescent="0.25">
      <c r="C108" s="67" t="s">
        <v>41</v>
      </c>
      <c r="D108" s="55">
        <v>11</v>
      </c>
      <c r="E108" s="55">
        <v>2</v>
      </c>
      <c r="F108" s="55">
        <v>6</v>
      </c>
      <c r="G108" s="55">
        <v>9</v>
      </c>
      <c r="H108" s="55">
        <v>10</v>
      </c>
      <c r="I108" s="55">
        <v>5</v>
      </c>
      <c r="J108" s="55">
        <v>4</v>
      </c>
      <c r="K108" s="55"/>
      <c r="L108" s="55">
        <v>1092</v>
      </c>
      <c r="M108" s="55">
        <v>1139</v>
      </c>
    </row>
    <row r="109" spans="3:15" x14ac:dyDescent="0.25">
      <c r="C109" s="65" t="s">
        <v>41</v>
      </c>
      <c r="D109" s="66"/>
      <c r="E109" s="66"/>
      <c r="F109" s="66"/>
      <c r="G109" s="66"/>
      <c r="H109" s="66"/>
      <c r="I109" s="66"/>
      <c r="J109" s="66"/>
      <c r="K109" s="66"/>
      <c r="L109" s="66"/>
      <c r="M109" s="66"/>
    </row>
    <row r="110" spans="3:15" x14ac:dyDescent="0.25">
      <c r="C110" s="67" t="s">
        <v>41</v>
      </c>
      <c r="D110" s="55"/>
      <c r="E110" s="55"/>
      <c r="F110" s="55"/>
      <c r="G110" s="55"/>
      <c r="H110" s="55"/>
      <c r="I110" s="55"/>
      <c r="J110" s="55"/>
      <c r="K110" s="55"/>
      <c r="L110" s="55"/>
      <c r="M110" s="55"/>
    </row>
    <row r="111" spans="3:15" x14ac:dyDescent="0.25">
      <c r="C111" s="57" t="s">
        <v>42</v>
      </c>
      <c r="D111" s="58">
        <v>40</v>
      </c>
      <c r="E111" s="58">
        <v>15</v>
      </c>
      <c r="F111" s="58">
        <v>23</v>
      </c>
      <c r="G111" s="58">
        <v>36</v>
      </c>
      <c r="H111" s="58">
        <v>48</v>
      </c>
      <c r="I111" s="58">
        <v>25</v>
      </c>
      <c r="J111" s="58">
        <v>5</v>
      </c>
      <c r="K111" s="58"/>
      <c r="L111" s="58">
        <v>3322</v>
      </c>
      <c r="M111" s="58">
        <v>3514</v>
      </c>
    </row>
    <row r="113" spans="3:15" x14ac:dyDescent="0.25">
      <c r="C113" s="30" t="s">
        <v>43</v>
      </c>
      <c r="D113" s="30">
        <v>1</v>
      </c>
      <c r="E113" s="30">
        <v>2</v>
      </c>
      <c r="F113" s="30">
        <v>3</v>
      </c>
      <c r="G113" s="30">
        <v>4</v>
      </c>
      <c r="H113" s="30">
        <v>5</v>
      </c>
      <c r="I113" s="30">
        <v>6</v>
      </c>
      <c r="J113" s="30">
        <v>7</v>
      </c>
      <c r="K113" s="30">
        <v>8</v>
      </c>
      <c r="L113" s="30" t="s">
        <v>41</v>
      </c>
      <c r="M113" s="30" t="s">
        <v>42</v>
      </c>
    </row>
    <row r="114" spans="3:15" x14ac:dyDescent="0.25">
      <c r="C114" s="60">
        <v>4</v>
      </c>
      <c r="D114" s="55">
        <v>15</v>
      </c>
      <c r="E114" s="55">
        <v>8</v>
      </c>
      <c r="F114" s="55">
        <v>14</v>
      </c>
      <c r="G114" s="55">
        <v>18</v>
      </c>
      <c r="H114" s="55">
        <v>26</v>
      </c>
      <c r="I114" s="55">
        <v>15</v>
      </c>
      <c r="J114" s="55">
        <v>1</v>
      </c>
      <c r="K114" s="55"/>
      <c r="L114" s="55">
        <v>1188</v>
      </c>
      <c r="M114" s="55">
        <v>1285</v>
      </c>
      <c r="N114" s="56">
        <f>G114</f>
        <v>18</v>
      </c>
      <c r="O114" s="56">
        <f>M114-SUM(D114:F114)</f>
        <v>1248</v>
      </c>
    </row>
    <row r="115" spans="3:15" x14ac:dyDescent="0.25">
      <c r="C115" s="60" t="s">
        <v>41</v>
      </c>
      <c r="D115" s="55">
        <v>25</v>
      </c>
      <c r="E115" s="55">
        <v>7</v>
      </c>
      <c r="F115" s="55">
        <v>9</v>
      </c>
      <c r="G115" s="55">
        <v>18</v>
      </c>
      <c r="H115" s="55">
        <v>22</v>
      </c>
      <c r="I115" s="55">
        <v>10</v>
      </c>
      <c r="J115" s="55">
        <v>4</v>
      </c>
      <c r="K115" s="55"/>
      <c r="L115" s="55">
        <v>2134</v>
      </c>
      <c r="M115" s="55">
        <v>2229</v>
      </c>
    </row>
    <row r="116" spans="3:15" x14ac:dyDescent="0.25">
      <c r="C116" s="57" t="s">
        <v>42</v>
      </c>
      <c r="D116" s="58">
        <v>40</v>
      </c>
      <c r="E116" s="58">
        <v>15</v>
      </c>
      <c r="F116" s="58">
        <v>23</v>
      </c>
      <c r="G116" s="58">
        <v>36</v>
      </c>
      <c r="H116" s="58">
        <v>48</v>
      </c>
      <c r="I116" s="58">
        <v>25</v>
      </c>
      <c r="J116" s="58">
        <v>5</v>
      </c>
      <c r="K116" s="58"/>
      <c r="L116" s="58">
        <v>3322</v>
      </c>
      <c r="M116" s="58">
        <v>3514</v>
      </c>
    </row>
    <row r="119" spans="3:15" ht="18.75" x14ac:dyDescent="0.3">
      <c r="C119" s="4" t="s">
        <v>50</v>
      </c>
    </row>
    <row r="121" spans="3:15" x14ac:dyDescent="0.25">
      <c r="C121" s="30" t="s">
        <v>43</v>
      </c>
      <c r="D121" s="30">
        <v>1</v>
      </c>
      <c r="E121" s="30">
        <v>2</v>
      </c>
      <c r="F121" s="30">
        <v>3</v>
      </c>
      <c r="G121" s="30">
        <v>4</v>
      </c>
      <c r="H121" s="30">
        <v>5</v>
      </c>
      <c r="I121" s="30">
        <v>6</v>
      </c>
      <c r="J121" s="30">
        <v>7</v>
      </c>
      <c r="K121" s="30">
        <v>8</v>
      </c>
      <c r="L121" s="30" t="s">
        <v>41</v>
      </c>
      <c r="M121" s="30" t="s">
        <v>42</v>
      </c>
    </row>
    <row r="122" spans="3:15" x14ac:dyDescent="0.25">
      <c r="C122" s="65" t="s">
        <v>45</v>
      </c>
      <c r="D122" s="66">
        <v>26</v>
      </c>
      <c r="E122" s="66">
        <v>9</v>
      </c>
      <c r="F122" s="66">
        <v>9</v>
      </c>
      <c r="G122" s="66">
        <v>17</v>
      </c>
      <c r="H122" s="66">
        <v>23</v>
      </c>
      <c r="I122" s="66">
        <v>14</v>
      </c>
      <c r="J122" s="66">
        <v>1</v>
      </c>
      <c r="K122" s="66"/>
      <c r="L122" s="66">
        <v>1644</v>
      </c>
      <c r="M122" s="66">
        <v>1743</v>
      </c>
    </row>
    <row r="123" spans="3:15" x14ac:dyDescent="0.25">
      <c r="C123" s="67">
        <v>5</v>
      </c>
      <c r="D123" s="55">
        <v>13</v>
      </c>
      <c r="E123" s="55">
        <v>4</v>
      </c>
      <c r="F123" s="55">
        <v>4</v>
      </c>
      <c r="G123" s="55">
        <v>7</v>
      </c>
      <c r="H123" s="55">
        <v>10</v>
      </c>
      <c r="I123" s="55">
        <v>9</v>
      </c>
      <c r="J123" s="55">
        <v>1</v>
      </c>
      <c r="K123" s="55"/>
      <c r="L123" s="55">
        <v>514</v>
      </c>
      <c r="M123" s="55">
        <v>562</v>
      </c>
      <c r="N123" s="56">
        <f>H123</f>
        <v>10</v>
      </c>
      <c r="O123" s="56">
        <f>M123-SUM(D123:G123)</f>
        <v>534</v>
      </c>
    </row>
    <row r="124" spans="3:15" x14ac:dyDescent="0.25">
      <c r="C124" s="67" t="s">
        <v>41</v>
      </c>
      <c r="D124" s="55">
        <v>13</v>
      </c>
      <c r="E124" s="55">
        <v>5</v>
      </c>
      <c r="F124" s="55">
        <v>5</v>
      </c>
      <c r="G124" s="55">
        <v>10</v>
      </c>
      <c r="H124" s="55">
        <v>13</v>
      </c>
      <c r="I124" s="55">
        <v>5</v>
      </c>
      <c r="J124" s="55"/>
      <c r="K124" s="55"/>
      <c r="L124" s="55">
        <v>1130</v>
      </c>
      <c r="M124" s="55">
        <v>1181</v>
      </c>
    </row>
    <row r="125" spans="3:15" x14ac:dyDescent="0.25">
      <c r="C125" s="65" t="s">
        <v>46</v>
      </c>
      <c r="D125" s="66">
        <v>14</v>
      </c>
      <c r="E125" s="66">
        <v>6</v>
      </c>
      <c r="F125" s="66">
        <v>14</v>
      </c>
      <c r="G125" s="66">
        <v>19</v>
      </c>
      <c r="H125" s="66">
        <v>25</v>
      </c>
      <c r="I125" s="66">
        <v>11</v>
      </c>
      <c r="J125" s="66">
        <v>4</v>
      </c>
      <c r="K125" s="66"/>
      <c r="L125" s="66">
        <v>1678</v>
      </c>
      <c r="M125" s="66">
        <v>1771</v>
      </c>
    </row>
    <row r="126" spans="3:15" x14ac:dyDescent="0.25">
      <c r="C126" s="67">
        <v>5</v>
      </c>
      <c r="D126" s="55">
        <v>3</v>
      </c>
      <c r="E126" s="55">
        <v>1</v>
      </c>
      <c r="F126" s="55">
        <v>10</v>
      </c>
      <c r="G126" s="55">
        <v>10</v>
      </c>
      <c r="H126" s="55">
        <v>15</v>
      </c>
      <c r="I126" s="55">
        <v>6</v>
      </c>
      <c r="J126" s="55"/>
      <c r="K126" s="55"/>
      <c r="L126" s="55">
        <v>469</v>
      </c>
      <c r="M126" s="55">
        <v>514</v>
      </c>
      <c r="N126" s="56">
        <f>H126</f>
        <v>15</v>
      </c>
      <c r="O126" s="56">
        <f>M126-SUM(D126:G126)</f>
        <v>490</v>
      </c>
    </row>
    <row r="127" spans="3:15" x14ac:dyDescent="0.25">
      <c r="C127" s="67" t="s">
        <v>41</v>
      </c>
      <c r="D127" s="55">
        <v>11</v>
      </c>
      <c r="E127" s="55">
        <v>5</v>
      </c>
      <c r="F127" s="55">
        <v>4</v>
      </c>
      <c r="G127" s="55">
        <v>9</v>
      </c>
      <c r="H127" s="55">
        <v>10</v>
      </c>
      <c r="I127" s="55">
        <v>5</v>
      </c>
      <c r="J127" s="55">
        <v>4</v>
      </c>
      <c r="K127" s="55"/>
      <c r="L127" s="55">
        <v>1209</v>
      </c>
      <c r="M127" s="55">
        <v>1257</v>
      </c>
    </row>
    <row r="128" spans="3:15" x14ac:dyDescent="0.25">
      <c r="C128" s="65" t="s">
        <v>41</v>
      </c>
      <c r="D128" s="66"/>
      <c r="E128" s="66"/>
      <c r="F128" s="66"/>
      <c r="G128" s="66"/>
      <c r="H128" s="66"/>
      <c r="I128" s="66"/>
      <c r="J128" s="66"/>
      <c r="K128" s="66"/>
      <c r="L128" s="66"/>
      <c r="M128" s="66"/>
    </row>
    <row r="129" spans="3:15" x14ac:dyDescent="0.25">
      <c r="C129" s="67" t="s">
        <v>41</v>
      </c>
      <c r="D129" s="55"/>
      <c r="E129" s="55"/>
      <c r="F129" s="55"/>
      <c r="G129" s="55"/>
      <c r="H129" s="55"/>
      <c r="I129" s="55"/>
      <c r="J129" s="55"/>
      <c r="K129" s="55"/>
      <c r="L129" s="55"/>
      <c r="M129" s="55"/>
    </row>
    <row r="130" spans="3:15" x14ac:dyDescent="0.25">
      <c r="C130" s="57" t="s">
        <v>42</v>
      </c>
      <c r="D130" s="58">
        <v>40</v>
      </c>
      <c r="E130" s="58">
        <v>15</v>
      </c>
      <c r="F130" s="58">
        <v>23</v>
      </c>
      <c r="G130" s="58">
        <v>36</v>
      </c>
      <c r="H130" s="58">
        <v>48</v>
      </c>
      <c r="I130" s="58">
        <v>25</v>
      </c>
      <c r="J130" s="58">
        <v>5</v>
      </c>
      <c r="K130" s="58"/>
      <c r="L130" s="58">
        <v>3322</v>
      </c>
      <c r="M130" s="58">
        <v>3514</v>
      </c>
    </row>
    <row r="132" spans="3:15" x14ac:dyDescent="0.25">
      <c r="C132" s="30" t="s">
        <v>43</v>
      </c>
      <c r="D132" s="30">
        <v>1</v>
      </c>
      <c r="E132" s="30">
        <v>2</v>
      </c>
      <c r="F132" s="30">
        <v>3</v>
      </c>
      <c r="G132" s="30">
        <v>4</v>
      </c>
      <c r="H132" s="30">
        <v>5</v>
      </c>
      <c r="I132" s="30">
        <v>6</v>
      </c>
      <c r="J132" s="30">
        <v>7</v>
      </c>
      <c r="K132" s="30">
        <v>8</v>
      </c>
      <c r="L132" s="30" t="s">
        <v>41</v>
      </c>
      <c r="M132" s="30" t="s">
        <v>42</v>
      </c>
    </row>
    <row r="133" spans="3:15" x14ac:dyDescent="0.25">
      <c r="C133" s="60">
        <v>5</v>
      </c>
      <c r="D133" s="55">
        <v>16</v>
      </c>
      <c r="E133" s="55">
        <v>5</v>
      </c>
      <c r="F133" s="55">
        <v>14</v>
      </c>
      <c r="G133" s="55">
        <v>17</v>
      </c>
      <c r="H133" s="55">
        <v>25</v>
      </c>
      <c r="I133" s="55">
        <v>15</v>
      </c>
      <c r="J133" s="55">
        <v>1</v>
      </c>
      <c r="K133" s="55"/>
      <c r="L133" s="55">
        <v>983</v>
      </c>
      <c r="M133" s="55">
        <v>1076</v>
      </c>
      <c r="N133" s="56">
        <f>H133</f>
        <v>25</v>
      </c>
      <c r="O133" s="56">
        <f>M133-SUM(D133:G133)</f>
        <v>1024</v>
      </c>
    </row>
    <row r="134" spans="3:15" x14ac:dyDescent="0.25">
      <c r="C134" s="60" t="s">
        <v>41</v>
      </c>
      <c r="D134" s="55">
        <v>24</v>
      </c>
      <c r="E134" s="55">
        <v>10</v>
      </c>
      <c r="F134" s="55">
        <v>9</v>
      </c>
      <c r="G134" s="55">
        <v>19</v>
      </c>
      <c r="H134" s="55">
        <v>23</v>
      </c>
      <c r="I134" s="55">
        <v>10</v>
      </c>
      <c r="J134" s="55">
        <v>4</v>
      </c>
      <c r="K134" s="55"/>
      <c r="L134" s="55">
        <v>2339</v>
      </c>
      <c r="M134" s="55">
        <v>2438</v>
      </c>
    </row>
    <row r="135" spans="3:15" x14ac:dyDescent="0.25">
      <c r="C135" s="57" t="s">
        <v>42</v>
      </c>
      <c r="D135" s="58">
        <v>40</v>
      </c>
      <c r="E135" s="58">
        <v>15</v>
      </c>
      <c r="F135" s="58">
        <v>23</v>
      </c>
      <c r="G135" s="58">
        <v>36</v>
      </c>
      <c r="H135" s="58">
        <v>48</v>
      </c>
      <c r="I135" s="58">
        <v>25</v>
      </c>
      <c r="J135" s="58">
        <v>5</v>
      </c>
      <c r="K135" s="58"/>
      <c r="L135" s="58">
        <v>3322</v>
      </c>
      <c r="M135" s="58">
        <v>3514</v>
      </c>
    </row>
    <row r="138" spans="3:15" ht="18.75" x14ac:dyDescent="0.3">
      <c r="C138" s="4" t="s">
        <v>51</v>
      </c>
    </row>
    <row r="140" spans="3:15" x14ac:dyDescent="0.25">
      <c r="C140" s="30" t="s">
        <v>43</v>
      </c>
      <c r="D140" s="30">
        <v>1</v>
      </c>
      <c r="E140" s="30">
        <v>2</v>
      </c>
      <c r="F140" s="30">
        <v>3</v>
      </c>
      <c r="G140" s="30">
        <v>4</v>
      </c>
      <c r="H140" s="30">
        <v>5</v>
      </c>
      <c r="I140" s="30">
        <v>6</v>
      </c>
      <c r="J140" s="30">
        <v>7</v>
      </c>
      <c r="K140" s="30">
        <v>8</v>
      </c>
      <c r="L140" s="30" t="s">
        <v>41</v>
      </c>
      <c r="M140" s="30" t="s">
        <v>42</v>
      </c>
    </row>
    <row r="141" spans="3:15" x14ac:dyDescent="0.25">
      <c r="C141" s="65" t="s">
        <v>45</v>
      </c>
      <c r="D141" s="66">
        <v>26</v>
      </c>
      <c r="E141" s="66">
        <v>9</v>
      </c>
      <c r="F141" s="66">
        <v>9</v>
      </c>
      <c r="G141" s="66">
        <v>17</v>
      </c>
      <c r="H141" s="66">
        <v>23</v>
      </c>
      <c r="I141" s="66">
        <v>14</v>
      </c>
      <c r="J141" s="66">
        <v>1</v>
      </c>
      <c r="K141" s="66"/>
      <c r="L141" s="66">
        <v>1644</v>
      </c>
      <c r="M141" s="66">
        <v>1743</v>
      </c>
    </row>
    <row r="142" spans="3:15" x14ac:dyDescent="0.25">
      <c r="C142" s="67">
        <v>6</v>
      </c>
      <c r="D142" s="55">
        <v>10</v>
      </c>
      <c r="E142" s="55">
        <v>3</v>
      </c>
      <c r="F142" s="55">
        <v>4</v>
      </c>
      <c r="G142" s="55">
        <v>7</v>
      </c>
      <c r="H142" s="55">
        <v>13</v>
      </c>
      <c r="I142" s="55">
        <v>11</v>
      </c>
      <c r="J142" s="55">
        <v>1</v>
      </c>
      <c r="K142" s="55"/>
      <c r="L142" s="55">
        <v>472</v>
      </c>
      <c r="M142" s="55">
        <v>521</v>
      </c>
      <c r="N142" s="56">
        <f>I142</f>
        <v>11</v>
      </c>
      <c r="O142" s="56">
        <f>M142-SUM(D142:H142)</f>
        <v>484</v>
      </c>
    </row>
    <row r="143" spans="3:15" x14ac:dyDescent="0.25">
      <c r="C143" s="67" t="s">
        <v>41</v>
      </c>
      <c r="D143" s="55">
        <v>16</v>
      </c>
      <c r="E143" s="55">
        <v>6</v>
      </c>
      <c r="F143" s="55">
        <v>5</v>
      </c>
      <c r="G143" s="55">
        <v>10</v>
      </c>
      <c r="H143" s="55">
        <v>10</v>
      </c>
      <c r="I143" s="55">
        <v>3</v>
      </c>
      <c r="J143" s="55"/>
      <c r="K143" s="55"/>
      <c r="L143" s="55">
        <v>1172</v>
      </c>
      <c r="M143" s="55">
        <v>1222</v>
      </c>
    </row>
    <row r="144" spans="3:15" x14ac:dyDescent="0.25">
      <c r="C144" s="65" t="s">
        <v>46</v>
      </c>
      <c r="D144" s="66">
        <v>14</v>
      </c>
      <c r="E144" s="66">
        <v>6</v>
      </c>
      <c r="F144" s="66">
        <v>14</v>
      </c>
      <c r="G144" s="66">
        <v>19</v>
      </c>
      <c r="H144" s="66">
        <v>25</v>
      </c>
      <c r="I144" s="66">
        <v>11</v>
      </c>
      <c r="J144" s="66">
        <v>4</v>
      </c>
      <c r="K144" s="66"/>
      <c r="L144" s="66">
        <v>1678</v>
      </c>
      <c r="M144" s="66">
        <v>1771</v>
      </c>
    </row>
    <row r="145" spans="3:15" x14ac:dyDescent="0.25">
      <c r="C145" s="67">
        <v>6</v>
      </c>
      <c r="D145" s="55">
        <v>3</v>
      </c>
      <c r="E145" s="55">
        <v>2</v>
      </c>
      <c r="F145" s="55">
        <v>9</v>
      </c>
      <c r="G145" s="55">
        <v>9</v>
      </c>
      <c r="H145" s="55">
        <v>12</v>
      </c>
      <c r="I145" s="55">
        <v>5</v>
      </c>
      <c r="J145" s="55">
        <v>3</v>
      </c>
      <c r="K145" s="55"/>
      <c r="L145" s="55">
        <v>443</v>
      </c>
      <c r="M145" s="55">
        <v>486</v>
      </c>
      <c r="N145" s="56">
        <f>I145</f>
        <v>5</v>
      </c>
      <c r="O145" s="56">
        <f>M145-SUM(D145:H145)</f>
        <v>451</v>
      </c>
    </row>
    <row r="146" spans="3:15" x14ac:dyDescent="0.25">
      <c r="C146" s="67" t="s">
        <v>41</v>
      </c>
      <c r="D146" s="55">
        <v>11</v>
      </c>
      <c r="E146" s="55">
        <v>4</v>
      </c>
      <c r="F146" s="55">
        <v>5</v>
      </c>
      <c r="G146" s="55">
        <v>10</v>
      </c>
      <c r="H146" s="55">
        <v>13</v>
      </c>
      <c r="I146" s="55">
        <v>6</v>
      </c>
      <c r="J146" s="55">
        <v>1</v>
      </c>
      <c r="K146" s="55"/>
      <c r="L146" s="55">
        <v>1235</v>
      </c>
      <c r="M146" s="55">
        <v>1285</v>
      </c>
    </row>
    <row r="147" spans="3:15" x14ac:dyDescent="0.25">
      <c r="C147" s="65" t="s">
        <v>41</v>
      </c>
      <c r="D147" s="66"/>
      <c r="E147" s="66"/>
      <c r="F147" s="66"/>
      <c r="G147" s="66"/>
      <c r="H147" s="66"/>
      <c r="I147" s="66"/>
      <c r="J147" s="66"/>
      <c r="K147" s="66"/>
      <c r="L147" s="66"/>
      <c r="M147" s="66"/>
    </row>
    <row r="148" spans="3:15" x14ac:dyDescent="0.25">
      <c r="C148" s="67" t="s">
        <v>41</v>
      </c>
      <c r="D148" s="55"/>
      <c r="E148" s="55"/>
      <c r="F148" s="55"/>
      <c r="G148" s="55"/>
      <c r="H148" s="55"/>
      <c r="I148" s="55"/>
      <c r="J148" s="55"/>
      <c r="K148" s="55"/>
      <c r="L148" s="55"/>
      <c r="M148" s="55"/>
    </row>
    <row r="149" spans="3:15" x14ac:dyDescent="0.25">
      <c r="C149" s="57" t="s">
        <v>42</v>
      </c>
      <c r="D149" s="58">
        <v>40</v>
      </c>
      <c r="E149" s="58">
        <v>15</v>
      </c>
      <c r="F149" s="58">
        <v>23</v>
      </c>
      <c r="G149" s="58">
        <v>36</v>
      </c>
      <c r="H149" s="58">
        <v>48</v>
      </c>
      <c r="I149" s="58">
        <v>25</v>
      </c>
      <c r="J149" s="58">
        <v>5</v>
      </c>
      <c r="K149" s="58"/>
      <c r="L149" s="58">
        <v>3322</v>
      </c>
      <c r="M149" s="58">
        <v>3514</v>
      </c>
    </row>
    <row r="151" spans="3:15" x14ac:dyDescent="0.25">
      <c r="C151" s="30" t="s">
        <v>43</v>
      </c>
      <c r="D151" s="30">
        <v>1</v>
      </c>
      <c r="E151" s="30">
        <v>2</v>
      </c>
      <c r="F151" s="30">
        <v>3</v>
      </c>
      <c r="G151" s="30">
        <v>4</v>
      </c>
      <c r="H151" s="30">
        <v>5</v>
      </c>
      <c r="I151" s="30">
        <v>6</v>
      </c>
      <c r="J151" s="30">
        <v>7</v>
      </c>
      <c r="K151" s="30">
        <v>8</v>
      </c>
      <c r="L151" s="30" t="s">
        <v>41</v>
      </c>
      <c r="M151" s="30" t="s">
        <v>42</v>
      </c>
    </row>
    <row r="152" spans="3:15" x14ac:dyDescent="0.25">
      <c r="C152" s="60">
        <v>6</v>
      </c>
      <c r="D152" s="55">
        <v>13</v>
      </c>
      <c r="E152" s="55">
        <v>5</v>
      </c>
      <c r="F152" s="55">
        <v>13</v>
      </c>
      <c r="G152" s="55">
        <v>16</v>
      </c>
      <c r="H152" s="55">
        <v>25</v>
      </c>
      <c r="I152" s="55">
        <v>16</v>
      </c>
      <c r="J152" s="55">
        <v>4</v>
      </c>
      <c r="K152" s="55"/>
      <c r="L152" s="55">
        <v>915</v>
      </c>
      <c r="M152" s="55">
        <v>1007</v>
      </c>
      <c r="N152" s="56">
        <f>I152</f>
        <v>16</v>
      </c>
      <c r="O152" s="56">
        <f>M152-SUM(D152:H152)</f>
        <v>935</v>
      </c>
    </row>
    <row r="153" spans="3:15" x14ac:dyDescent="0.25">
      <c r="C153" s="60" t="s">
        <v>41</v>
      </c>
      <c r="D153" s="55">
        <v>27</v>
      </c>
      <c r="E153" s="55">
        <v>10</v>
      </c>
      <c r="F153" s="55">
        <v>10</v>
      </c>
      <c r="G153" s="55">
        <v>20</v>
      </c>
      <c r="H153" s="55">
        <v>23</v>
      </c>
      <c r="I153" s="55">
        <v>9</v>
      </c>
      <c r="J153" s="55">
        <v>1</v>
      </c>
      <c r="K153" s="55"/>
      <c r="L153" s="55">
        <v>2407</v>
      </c>
      <c r="M153" s="55">
        <v>2507</v>
      </c>
    </row>
    <row r="154" spans="3:15" x14ac:dyDescent="0.25">
      <c r="C154" s="57" t="s">
        <v>42</v>
      </c>
      <c r="D154" s="58">
        <v>40</v>
      </c>
      <c r="E154" s="58">
        <v>15</v>
      </c>
      <c r="F154" s="58">
        <v>23</v>
      </c>
      <c r="G154" s="58">
        <v>36</v>
      </c>
      <c r="H154" s="58">
        <v>48</v>
      </c>
      <c r="I154" s="58">
        <v>25</v>
      </c>
      <c r="J154" s="58">
        <v>5</v>
      </c>
      <c r="K154" s="58"/>
      <c r="L154" s="58">
        <v>3322</v>
      </c>
      <c r="M154" s="58">
        <v>3514</v>
      </c>
    </row>
    <row r="157" spans="3:15" ht="18.75" x14ac:dyDescent="0.3">
      <c r="C157" s="4" t="s">
        <v>52</v>
      </c>
    </row>
    <row r="159" spans="3:15" x14ac:dyDescent="0.25">
      <c r="C159" s="30" t="s">
        <v>43</v>
      </c>
      <c r="D159" s="30">
        <v>1</v>
      </c>
      <c r="E159" s="30">
        <v>2</v>
      </c>
      <c r="F159" s="30">
        <v>3</v>
      </c>
      <c r="G159" s="30">
        <v>4</v>
      </c>
      <c r="H159" s="30">
        <v>5</v>
      </c>
      <c r="I159" s="30">
        <v>6</v>
      </c>
      <c r="J159" s="30">
        <v>7</v>
      </c>
      <c r="K159" s="30">
        <v>8</v>
      </c>
      <c r="L159" s="30" t="s">
        <v>41</v>
      </c>
      <c r="M159" s="30" t="s">
        <v>42</v>
      </c>
    </row>
    <row r="160" spans="3:15" x14ac:dyDescent="0.25">
      <c r="C160" s="65" t="s">
        <v>45</v>
      </c>
      <c r="D160" s="66">
        <v>26</v>
      </c>
      <c r="E160" s="66">
        <v>9</v>
      </c>
      <c r="F160" s="66">
        <v>9</v>
      </c>
      <c r="G160" s="66">
        <v>17</v>
      </c>
      <c r="H160" s="66">
        <v>23</v>
      </c>
      <c r="I160" s="66">
        <v>14</v>
      </c>
      <c r="J160" s="66">
        <v>1</v>
      </c>
      <c r="K160" s="66"/>
      <c r="L160" s="66">
        <v>1644</v>
      </c>
      <c r="M160" s="66">
        <v>1743</v>
      </c>
    </row>
    <row r="161" spans="3:15" x14ac:dyDescent="0.25">
      <c r="C161" s="67">
        <v>7</v>
      </c>
      <c r="D161" s="55">
        <v>13</v>
      </c>
      <c r="E161" s="55">
        <v>3</v>
      </c>
      <c r="F161" s="55">
        <v>3</v>
      </c>
      <c r="G161" s="55">
        <v>7</v>
      </c>
      <c r="H161" s="55">
        <v>9</v>
      </c>
      <c r="I161" s="55">
        <v>11</v>
      </c>
      <c r="J161" s="55"/>
      <c r="K161" s="55"/>
      <c r="L161" s="55">
        <v>420</v>
      </c>
      <c r="M161" s="55">
        <v>466</v>
      </c>
      <c r="N161" s="56">
        <f>J161</f>
        <v>0</v>
      </c>
      <c r="O161" s="56">
        <f>M161-SUM(D161:I161)</f>
        <v>420</v>
      </c>
    </row>
    <row r="162" spans="3:15" x14ac:dyDescent="0.25">
      <c r="C162" s="67" t="s">
        <v>41</v>
      </c>
      <c r="D162" s="55">
        <v>13</v>
      </c>
      <c r="E162" s="55">
        <v>6</v>
      </c>
      <c r="F162" s="55">
        <v>6</v>
      </c>
      <c r="G162" s="55">
        <v>10</v>
      </c>
      <c r="H162" s="55">
        <v>14</v>
      </c>
      <c r="I162" s="55">
        <v>3</v>
      </c>
      <c r="J162" s="55">
        <v>1</v>
      </c>
      <c r="K162" s="55"/>
      <c r="L162" s="55">
        <v>1224</v>
      </c>
      <c r="M162" s="55">
        <v>1277</v>
      </c>
    </row>
    <row r="163" spans="3:15" x14ac:dyDescent="0.25">
      <c r="C163" s="65" t="s">
        <v>46</v>
      </c>
      <c r="D163" s="66">
        <v>14</v>
      </c>
      <c r="E163" s="66">
        <v>6</v>
      </c>
      <c r="F163" s="66">
        <v>14</v>
      </c>
      <c r="G163" s="66">
        <v>19</v>
      </c>
      <c r="H163" s="66">
        <v>25</v>
      </c>
      <c r="I163" s="66">
        <v>11</v>
      </c>
      <c r="J163" s="66">
        <v>4</v>
      </c>
      <c r="K163" s="66"/>
      <c r="L163" s="66">
        <v>1678</v>
      </c>
      <c r="M163" s="66">
        <v>1771</v>
      </c>
    </row>
    <row r="164" spans="3:15" x14ac:dyDescent="0.25">
      <c r="C164" s="67">
        <v>7</v>
      </c>
      <c r="D164" s="55">
        <v>4</v>
      </c>
      <c r="E164" s="55">
        <v>1</v>
      </c>
      <c r="F164" s="55">
        <v>7</v>
      </c>
      <c r="G164" s="55">
        <v>9</v>
      </c>
      <c r="H164" s="55">
        <v>9</v>
      </c>
      <c r="I164" s="55">
        <v>5</v>
      </c>
      <c r="J164" s="55">
        <v>3</v>
      </c>
      <c r="K164" s="55"/>
      <c r="L164" s="55">
        <v>401</v>
      </c>
      <c r="M164" s="55">
        <v>439</v>
      </c>
      <c r="N164" s="56">
        <f>J164</f>
        <v>3</v>
      </c>
      <c r="O164" s="56">
        <f>M164-SUM(D164:I164)</f>
        <v>404</v>
      </c>
    </row>
    <row r="165" spans="3:15" x14ac:dyDescent="0.25">
      <c r="C165" s="67" t="s">
        <v>41</v>
      </c>
      <c r="D165" s="55">
        <v>10</v>
      </c>
      <c r="E165" s="55">
        <v>5</v>
      </c>
      <c r="F165" s="55">
        <v>7</v>
      </c>
      <c r="G165" s="55">
        <v>10</v>
      </c>
      <c r="H165" s="55">
        <v>16</v>
      </c>
      <c r="I165" s="55">
        <v>6</v>
      </c>
      <c r="J165" s="55">
        <v>1</v>
      </c>
      <c r="K165" s="55"/>
      <c r="L165" s="55">
        <v>1277</v>
      </c>
      <c r="M165" s="55">
        <v>1332</v>
      </c>
    </row>
    <row r="166" spans="3:15" x14ac:dyDescent="0.25">
      <c r="C166" s="65" t="s">
        <v>41</v>
      </c>
      <c r="D166" s="66"/>
      <c r="E166" s="66"/>
      <c r="F166" s="66"/>
      <c r="G166" s="66"/>
      <c r="H166" s="66"/>
      <c r="I166" s="66"/>
      <c r="J166" s="66"/>
      <c r="K166" s="66"/>
      <c r="L166" s="66"/>
      <c r="M166" s="66"/>
    </row>
    <row r="167" spans="3:15" x14ac:dyDescent="0.25">
      <c r="C167" s="67" t="s">
        <v>41</v>
      </c>
      <c r="D167" s="55"/>
      <c r="E167" s="55"/>
      <c r="F167" s="55"/>
      <c r="G167" s="55"/>
      <c r="H167" s="55"/>
      <c r="I167" s="55"/>
      <c r="J167" s="55"/>
      <c r="K167" s="55"/>
      <c r="L167" s="55"/>
      <c r="M167" s="55"/>
    </row>
    <row r="168" spans="3:15" x14ac:dyDescent="0.25">
      <c r="C168" s="57" t="s">
        <v>42</v>
      </c>
      <c r="D168" s="58">
        <v>40</v>
      </c>
      <c r="E168" s="58">
        <v>15</v>
      </c>
      <c r="F168" s="58">
        <v>23</v>
      </c>
      <c r="G168" s="58">
        <v>36</v>
      </c>
      <c r="H168" s="58">
        <v>48</v>
      </c>
      <c r="I168" s="58">
        <v>25</v>
      </c>
      <c r="J168" s="58">
        <v>5</v>
      </c>
      <c r="K168" s="58"/>
      <c r="L168" s="58">
        <v>3322</v>
      </c>
      <c r="M168" s="58">
        <v>3514</v>
      </c>
    </row>
    <row r="170" spans="3:15" x14ac:dyDescent="0.25">
      <c r="C170" s="30" t="s">
        <v>43</v>
      </c>
      <c r="D170" s="30">
        <v>1</v>
      </c>
      <c r="E170" s="30">
        <v>2</v>
      </c>
      <c r="F170" s="30">
        <v>3</v>
      </c>
      <c r="G170" s="30">
        <v>4</v>
      </c>
      <c r="H170" s="30">
        <v>5</v>
      </c>
      <c r="I170" s="30">
        <v>6</v>
      </c>
      <c r="J170" s="30">
        <v>7</v>
      </c>
      <c r="K170" s="30">
        <v>8</v>
      </c>
      <c r="L170" s="30" t="s">
        <v>41</v>
      </c>
      <c r="M170" s="30" t="s">
        <v>42</v>
      </c>
    </row>
    <row r="171" spans="3:15" x14ac:dyDescent="0.25">
      <c r="C171" s="60">
        <v>7</v>
      </c>
      <c r="D171" s="55">
        <v>17</v>
      </c>
      <c r="E171" s="55">
        <v>4</v>
      </c>
      <c r="F171" s="55">
        <v>10</v>
      </c>
      <c r="G171" s="55">
        <v>16</v>
      </c>
      <c r="H171" s="55">
        <v>18</v>
      </c>
      <c r="I171" s="55">
        <v>16</v>
      </c>
      <c r="J171" s="55">
        <v>3</v>
      </c>
      <c r="K171" s="55"/>
      <c r="L171" s="55">
        <v>821</v>
      </c>
      <c r="M171" s="55">
        <v>905</v>
      </c>
      <c r="N171" s="56">
        <f>J171</f>
        <v>3</v>
      </c>
      <c r="O171" s="56">
        <f>M171-SUM(D171:I171)</f>
        <v>824</v>
      </c>
    </row>
    <row r="172" spans="3:15" x14ac:dyDescent="0.25">
      <c r="C172" s="60" t="s">
        <v>41</v>
      </c>
      <c r="D172" s="55">
        <v>23</v>
      </c>
      <c r="E172" s="55">
        <v>11</v>
      </c>
      <c r="F172" s="55">
        <v>13</v>
      </c>
      <c r="G172" s="55">
        <v>20</v>
      </c>
      <c r="H172" s="55">
        <v>30</v>
      </c>
      <c r="I172" s="55">
        <v>9</v>
      </c>
      <c r="J172" s="55">
        <v>2</v>
      </c>
      <c r="K172" s="55"/>
      <c r="L172" s="55">
        <v>2501</v>
      </c>
      <c r="M172" s="55">
        <v>2609</v>
      </c>
    </row>
    <row r="173" spans="3:15" x14ac:dyDescent="0.25">
      <c r="C173" s="57" t="s">
        <v>42</v>
      </c>
      <c r="D173" s="58">
        <v>40</v>
      </c>
      <c r="E173" s="58">
        <v>15</v>
      </c>
      <c r="F173" s="58">
        <v>23</v>
      </c>
      <c r="G173" s="58">
        <v>36</v>
      </c>
      <c r="H173" s="58">
        <v>48</v>
      </c>
      <c r="I173" s="58">
        <v>25</v>
      </c>
      <c r="J173" s="58">
        <v>5</v>
      </c>
      <c r="K173" s="58"/>
      <c r="L173" s="58">
        <v>3322</v>
      </c>
      <c r="M173" s="58">
        <v>3514</v>
      </c>
    </row>
    <row r="176" spans="3:15" ht="18.75" x14ac:dyDescent="0.3">
      <c r="C176" s="4" t="s">
        <v>53</v>
      </c>
    </row>
    <row r="178" spans="3:15" x14ac:dyDescent="0.25">
      <c r="C178" s="30" t="s">
        <v>43</v>
      </c>
      <c r="D178" s="30">
        <v>1</v>
      </c>
      <c r="E178" s="30">
        <v>2</v>
      </c>
      <c r="F178" s="30">
        <v>3</v>
      </c>
      <c r="G178" s="30">
        <v>4</v>
      </c>
      <c r="H178" s="30">
        <v>5</v>
      </c>
      <c r="I178" s="30">
        <v>6</v>
      </c>
      <c r="J178" s="30">
        <v>7</v>
      </c>
      <c r="K178" s="30">
        <v>8</v>
      </c>
      <c r="L178" s="30" t="s">
        <v>41</v>
      </c>
      <c r="M178" s="30" t="s">
        <v>42</v>
      </c>
    </row>
    <row r="179" spans="3:15" x14ac:dyDescent="0.25">
      <c r="C179" s="65" t="s">
        <v>45</v>
      </c>
      <c r="D179" s="66">
        <v>26</v>
      </c>
      <c r="E179" s="66">
        <v>9</v>
      </c>
      <c r="F179" s="66">
        <v>9</v>
      </c>
      <c r="G179" s="66">
        <v>17</v>
      </c>
      <c r="H179" s="66">
        <v>23</v>
      </c>
      <c r="I179" s="66">
        <v>14</v>
      </c>
      <c r="J179" s="66">
        <v>1</v>
      </c>
      <c r="K179" s="66"/>
      <c r="L179" s="66">
        <v>1644</v>
      </c>
      <c r="M179" s="66">
        <v>1743</v>
      </c>
    </row>
    <row r="180" spans="3:15" x14ac:dyDescent="0.25">
      <c r="C180" s="67">
        <v>8</v>
      </c>
      <c r="D180" s="55">
        <v>11</v>
      </c>
      <c r="E180" s="55">
        <v>3</v>
      </c>
      <c r="F180" s="55">
        <v>3</v>
      </c>
      <c r="G180" s="55">
        <v>6</v>
      </c>
      <c r="H180" s="55">
        <v>8</v>
      </c>
      <c r="I180" s="55">
        <v>8</v>
      </c>
      <c r="J180" s="55"/>
      <c r="K180" s="55"/>
      <c r="L180" s="55">
        <v>357</v>
      </c>
      <c r="M180" s="55">
        <v>396</v>
      </c>
      <c r="N180" s="56">
        <f>K180</f>
        <v>0</v>
      </c>
      <c r="O180" s="56">
        <f>M180-SUM(D180:J180)</f>
        <v>357</v>
      </c>
    </row>
    <row r="181" spans="3:15" x14ac:dyDescent="0.25">
      <c r="C181" s="67" t="s">
        <v>41</v>
      </c>
      <c r="D181" s="55">
        <v>15</v>
      </c>
      <c r="E181" s="55">
        <v>6</v>
      </c>
      <c r="F181" s="55">
        <v>6</v>
      </c>
      <c r="G181" s="55">
        <v>11</v>
      </c>
      <c r="H181" s="55">
        <v>15</v>
      </c>
      <c r="I181" s="55">
        <v>6</v>
      </c>
      <c r="J181" s="55">
        <v>1</v>
      </c>
      <c r="K181" s="55"/>
      <c r="L181" s="55">
        <v>1287</v>
      </c>
      <c r="M181" s="55">
        <v>1347</v>
      </c>
    </row>
    <row r="182" spans="3:15" x14ac:dyDescent="0.25">
      <c r="C182" s="65" t="s">
        <v>46</v>
      </c>
      <c r="D182" s="66">
        <v>14</v>
      </c>
      <c r="E182" s="66">
        <v>6</v>
      </c>
      <c r="F182" s="66">
        <v>14</v>
      </c>
      <c r="G182" s="66">
        <v>19</v>
      </c>
      <c r="H182" s="66">
        <v>25</v>
      </c>
      <c r="I182" s="66">
        <v>11</v>
      </c>
      <c r="J182" s="66">
        <v>4</v>
      </c>
      <c r="K182" s="66"/>
      <c r="L182" s="66">
        <v>1678</v>
      </c>
      <c r="M182" s="66">
        <v>1771</v>
      </c>
    </row>
    <row r="183" spans="3:15" x14ac:dyDescent="0.25">
      <c r="C183" s="67">
        <v>8</v>
      </c>
      <c r="D183" s="55">
        <v>9</v>
      </c>
      <c r="E183" s="55">
        <v>2</v>
      </c>
      <c r="F183" s="55">
        <v>6</v>
      </c>
      <c r="G183" s="55">
        <v>7</v>
      </c>
      <c r="H183" s="55">
        <v>11</v>
      </c>
      <c r="I183" s="55">
        <v>3</v>
      </c>
      <c r="J183" s="55">
        <v>4</v>
      </c>
      <c r="K183" s="55"/>
      <c r="L183" s="55">
        <v>351</v>
      </c>
      <c r="M183" s="55">
        <v>393</v>
      </c>
      <c r="N183" s="56">
        <f>K183</f>
        <v>0</v>
      </c>
      <c r="O183" s="56">
        <f>M183-SUM(D183:J183)</f>
        <v>351</v>
      </c>
    </row>
    <row r="184" spans="3:15" x14ac:dyDescent="0.25">
      <c r="C184" s="67" t="s">
        <v>41</v>
      </c>
      <c r="D184" s="55">
        <v>5</v>
      </c>
      <c r="E184" s="55">
        <v>4</v>
      </c>
      <c r="F184" s="55">
        <v>8</v>
      </c>
      <c r="G184" s="55">
        <v>12</v>
      </c>
      <c r="H184" s="55">
        <v>14</v>
      </c>
      <c r="I184" s="55">
        <v>8</v>
      </c>
      <c r="J184" s="55"/>
      <c r="K184" s="55"/>
      <c r="L184" s="55">
        <v>1327</v>
      </c>
      <c r="M184" s="55">
        <v>1378</v>
      </c>
    </row>
    <row r="185" spans="3:15" x14ac:dyDescent="0.25">
      <c r="C185" s="65" t="s">
        <v>41</v>
      </c>
      <c r="D185" s="66"/>
      <c r="E185" s="66"/>
      <c r="F185" s="66"/>
      <c r="G185" s="66"/>
      <c r="H185" s="66"/>
      <c r="I185" s="66"/>
      <c r="J185" s="66"/>
      <c r="K185" s="66"/>
      <c r="L185" s="66"/>
      <c r="M185" s="66"/>
    </row>
    <row r="186" spans="3:15" x14ac:dyDescent="0.25">
      <c r="C186" s="67" t="s">
        <v>41</v>
      </c>
      <c r="D186" s="55"/>
      <c r="E186" s="55"/>
      <c r="F186" s="55"/>
      <c r="G186" s="55"/>
      <c r="H186" s="55"/>
      <c r="I186" s="55"/>
      <c r="J186" s="55"/>
      <c r="K186" s="55"/>
      <c r="L186" s="55"/>
      <c r="M186" s="55"/>
    </row>
    <row r="187" spans="3:15" x14ac:dyDescent="0.25">
      <c r="C187" s="57" t="s">
        <v>42</v>
      </c>
      <c r="D187" s="58">
        <v>40</v>
      </c>
      <c r="E187" s="58">
        <v>15</v>
      </c>
      <c r="F187" s="58">
        <v>23</v>
      </c>
      <c r="G187" s="58">
        <v>36</v>
      </c>
      <c r="H187" s="58">
        <v>48</v>
      </c>
      <c r="I187" s="58">
        <v>25</v>
      </c>
      <c r="J187" s="58">
        <v>5</v>
      </c>
      <c r="K187" s="58"/>
      <c r="L187" s="58">
        <v>3322</v>
      </c>
      <c r="M187" s="58">
        <v>3514</v>
      </c>
    </row>
    <row r="189" spans="3:15" x14ac:dyDescent="0.25">
      <c r="C189" s="30" t="s">
        <v>43</v>
      </c>
      <c r="D189" s="30">
        <v>1</v>
      </c>
      <c r="E189" s="30">
        <v>2</v>
      </c>
      <c r="F189" s="30">
        <v>3</v>
      </c>
      <c r="G189" s="30">
        <v>4</v>
      </c>
      <c r="H189" s="30">
        <v>5</v>
      </c>
      <c r="I189" s="30">
        <v>6</v>
      </c>
      <c r="J189" s="30">
        <v>7</v>
      </c>
      <c r="K189" s="30">
        <v>8</v>
      </c>
      <c r="L189" s="30" t="s">
        <v>41</v>
      </c>
      <c r="M189" s="30" t="s">
        <v>42</v>
      </c>
    </row>
    <row r="190" spans="3:15" x14ac:dyDescent="0.25">
      <c r="C190" s="60">
        <v>8</v>
      </c>
      <c r="D190" s="55">
        <v>20</v>
      </c>
      <c r="E190" s="55">
        <v>5</v>
      </c>
      <c r="F190" s="55">
        <v>9</v>
      </c>
      <c r="G190" s="55">
        <v>13</v>
      </c>
      <c r="H190" s="55">
        <v>19</v>
      </c>
      <c r="I190" s="55">
        <v>11</v>
      </c>
      <c r="J190" s="55">
        <v>4</v>
      </c>
      <c r="K190" s="55"/>
      <c r="L190" s="55">
        <v>708</v>
      </c>
      <c r="M190" s="55">
        <v>789</v>
      </c>
      <c r="N190" s="56">
        <f>K190</f>
        <v>0</v>
      </c>
      <c r="O190" s="56">
        <f>M190-SUM(D190:J190)</f>
        <v>708</v>
      </c>
    </row>
    <row r="191" spans="3:15" x14ac:dyDescent="0.25">
      <c r="C191" s="60" t="s">
        <v>41</v>
      </c>
      <c r="D191" s="55">
        <v>20</v>
      </c>
      <c r="E191" s="55">
        <v>10</v>
      </c>
      <c r="F191" s="55">
        <v>14</v>
      </c>
      <c r="G191" s="55">
        <v>23</v>
      </c>
      <c r="H191" s="55">
        <v>29</v>
      </c>
      <c r="I191" s="55">
        <v>14</v>
      </c>
      <c r="J191" s="55">
        <v>1</v>
      </c>
      <c r="K191" s="55"/>
      <c r="L191" s="55">
        <v>2614</v>
      </c>
      <c r="M191" s="55">
        <v>2725</v>
      </c>
    </row>
    <row r="192" spans="3:15" x14ac:dyDescent="0.25">
      <c r="C192" s="57" t="s">
        <v>42</v>
      </c>
      <c r="D192" s="58">
        <v>40</v>
      </c>
      <c r="E192" s="58">
        <v>15</v>
      </c>
      <c r="F192" s="58">
        <v>23</v>
      </c>
      <c r="G192" s="58">
        <v>36</v>
      </c>
      <c r="H192" s="58">
        <v>48</v>
      </c>
      <c r="I192" s="58">
        <v>25</v>
      </c>
      <c r="J192" s="58">
        <v>5</v>
      </c>
      <c r="K192" s="58"/>
      <c r="L192" s="58">
        <v>3322</v>
      </c>
      <c r="M192" s="58">
        <v>3514</v>
      </c>
    </row>
    <row r="195" spans="3:15" ht="18.75" x14ac:dyDescent="0.3">
      <c r="C195" s="4" t="s">
        <v>54</v>
      </c>
    </row>
    <row r="197" spans="3:15" x14ac:dyDescent="0.25">
      <c r="C197" s="30" t="s">
        <v>43</v>
      </c>
      <c r="D197" s="30">
        <v>1</v>
      </c>
      <c r="E197" s="30">
        <v>2</v>
      </c>
      <c r="F197" s="30">
        <v>3</v>
      </c>
      <c r="G197" s="30">
        <v>4</v>
      </c>
      <c r="H197" s="30">
        <v>5</v>
      </c>
      <c r="I197" s="30">
        <v>6</v>
      </c>
      <c r="J197" s="30">
        <v>7</v>
      </c>
      <c r="K197" s="30">
        <v>8</v>
      </c>
      <c r="L197" s="30" t="s">
        <v>41</v>
      </c>
      <c r="M197" s="30" t="s">
        <v>42</v>
      </c>
    </row>
    <row r="198" spans="3:15" x14ac:dyDescent="0.25">
      <c r="C198" s="65" t="s">
        <v>45</v>
      </c>
      <c r="D198" s="66">
        <v>26</v>
      </c>
      <c r="E198" s="66">
        <v>9</v>
      </c>
      <c r="F198" s="66">
        <v>9</v>
      </c>
      <c r="G198" s="66">
        <v>17</v>
      </c>
      <c r="H198" s="66">
        <v>23</v>
      </c>
      <c r="I198" s="66">
        <v>14</v>
      </c>
      <c r="J198" s="66">
        <v>1</v>
      </c>
      <c r="K198" s="66"/>
      <c r="L198" s="66">
        <v>1644</v>
      </c>
      <c r="M198" s="66">
        <v>1743</v>
      </c>
    </row>
    <row r="199" spans="3:15" x14ac:dyDescent="0.25">
      <c r="C199" s="67">
        <v>1</v>
      </c>
      <c r="D199" s="55"/>
      <c r="E199" s="55"/>
      <c r="F199" s="55"/>
      <c r="G199" s="55"/>
      <c r="H199" s="55"/>
      <c r="I199" s="55"/>
      <c r="J199" s="55"/>
      <c r="K199" s="55"/>
      <c r="L199" s="55">
        <v>8</v>
      </c>
      <c r="M199" s="55">
        <v>8</v>
      </c>
      <c r="N199" s="56">
        <f>D199</f>
        <v>0</v>
      </c>
      <c r="O199" s="56">
        <f>M199</f>
        <v>8</v>
      </c>
    </row>
    <row r="200" spans="3:15" x14ac:dyDescent="0.25">
      <c r="C200" s="67">
        <v>2</v>
      </c>
      <c r="D200" s="55"/>
      <c r="E200" s="55"/>
      <c r="F200" s="55"/>
      <c r="G200" s="55"/>
      <c r="H200" s="55"/>
      <c r="I200" s="55"/>
      <c r="J200" s="55"/>
      <c r="K200" s="55"/>
      <c r="L200" s="55">
        <v>27</v>
      </c>
      <c r="M200" s="55">
        <v>27</v>
      </c>
      <c r="N200" s="56">
        <f>E200</f>
        <v>0</v>
      </c>
      <c r="O200" s="56">
        <f>M200-D200</f>
        <v>27</v>
      </c>
    </row>
    <row r="201" spans="3:15" x14ac:dyDescent="0.25">
      <c r="C201" s="67">
        <v>3</v>
      </c>
      <c r="D201" s="55"/>
      <c r="E201" s="55">
        <v>1</v>
      </c>
      <c r="F201" s="55"/>
      <c r="G201" s="55"/>
      <c r="H201" s="55"/>
      <c r="I201" s="55"/>
      <c r="J201" s="55"/>
      <c r="K201" s="55"/>
      <c r="L201" s="55">
        <v>32</v>
      </c>
      <c r="M201" s="55">
        <v>33</v>
      </c>
      <c r="N201" s="56">
        <f>F201</f>
        <v>0</v>
      </c>
      <c r="O201" s="56">
        <f>M201-SUM(D201:E201)</f>
        <v>32</v>
      </c>
    </row>
    <row r="202" spans="3:15" x14ac:dyDescent="0.25">
      <c r="C202" s="67">
        <v>4</v>
      </c>
      <c r="D202" s="55"/>
      <c r="E202" s="55">
        <v>1</v>
      </c>
      <c r="F202" s="55"/>
      <c r="G202" s="55">
        <v>2</v>
      </c>
      <c r="H202" s="55"/>
      <c r="I202" s="55"/>
      <c r="J202" s="55"/>
      <c r="K202" s="55"/>
      <c r="L202" s="55">
        <v>78</v>
      </c>
      <c r="M202" s="55">
        <v>81</v>
      </c>
      <c r="N202" s="56">
        <f>G202</f>
        <v>2</v>
      </c>
      <c r="O202" s="56">
        <f>M202-SUM(D202:F202)</f>
        <v>80</v>
      </c>
    </row>
    <row r="203" spans="3:15" x14ac:dyDescent="0.25">
      <c r="C203" s="67">
        <v>5</v>
      </c>
      <c r="D203" s="55">
        <v>2</v>
      </c>
      <c r="E203" s="55">
        <v>2</v>
      </c>
      <c r="F203" s="55">
        <v>2</v>
      </c>
      <c r="G203" s="55">
        <v>2</v>
      </c>
      <c r="H203" s="55">
        <v>2</v>
      </c>
      <c r="I203" s="55">
        <v>1</v>
      </c>
      <c r="J203" s="55"/>
      <c r="K203" s="55"/>
      <c r="L203" s="55">
        <v>151</v>
      </c>
      <c r="M203" s="55">
        <v>162</v>
      </c>
      <c r="N203" s="56">
        <f>H203</f>
        <v>2</v>
      </c>
      <c r="O203" s="56">
        <f>M203-SUM(D203:G203)</f>
        <v>154</v>
      </c>
    </row>
    <row r="204" spans="3:15" x14ac:dyDescent="0.25">
      <c r="C204" s="67">
        <v>6</v>
      </c>
      <c r="D204" s="55">
        <v>5</v>
      </c>
      <c r="E204" s="55">
        <v>1</v>
      </c>
      <c r="F204" s="55">
        <v>1</v>
      </c>
      <c r="G204" s="55">
        <v>2</v>
      </c>
      <c r="H204" s="55">
        <v>1</v>
      </c>
      <c r="I204" s="55"/>
      <c r="J204" s="55"/>
      <c r="K204" s="55"/>
      <c r="L204" s="55">
        <v>135</v>
      </c>
      <c r="M204" s="55">
        <v>145</v>
      </c>
      <c r="N204" s="56">
        <f>I204</f>
        <v>0</v>
      </c>
      <c r="O204" s="56">
        <f>M204-SUM(D204:H204)</f>
        <v>135</v>
      </c>
    </row>
    <row r="205" spans="3:15" x14ac:dyDescent="0.25">
      <c r="C205" s="67">
        <v>7</v>
      </c>
      <c r="D205" s="55">
        <v>2</v>
      </c>
      <c r="E205" s="55"/>
      <c r="F205" s="55">
        <v>1</v>
      </c>
      <c r="G205" s="55">
        <v>2</v>
      </c>
      <c r="H205" s="55">
        <v>5</v>
      </c>
      <c r="I205" s="55"/>
      <c r="J205" s="55">
        <v>1</v>
      </c>
      <c r="K205" s="55"/>
      <c r="L205" s="55">
        <v>130</v>
      </c>
      <c r="M205" s="55">
        <v>141</v>
      </c>
      <c r="N205" s="56">
        <f>J205</f>
        <v>1</v>
      </c>
      <c r="O205" s="56">
        <f>M205-SUM(D205:I205)</f>
        <v>131</v>
      </c>
    </row>
    <row r="206" spans="3:15" x14ac:dyDescent="0.25">
      <c r="C206" s="67">
        <v>8</v>
      </c>
      <c r="D206" s="55">
        <v>3</v>
      </c>
      <c r="E206" s="55"/>
      <c r="F206" s="55">
        <v>2</v>
      </c>
      <c r="G206" s="55">
        <v>2</v>
      </c>
      <c r="H206" s="55">
        <v>2</v>
      </c>
      <c r="I206" s="55">
        <v>5</v>
      </c>
      <c r="J206" s="55"/>
      <c r="K206" s="55"/>
      <c r="L206" s="55">
        <v>143</v>
      </c>
      <c r="M206" s="55">
        <v>157</v>
      </c>
      <c r="N206" s="56">
        <f>K206</f>
        <v>0</v>
      </c>
      <c r="O206" s="56">
        <f>M206-SUM(D206:J206)</f>
        <v>143</v>
      </c>
    </row>
    <row r="207" spans="3:15" x14ac:dyDescent="0.25">
      <c r="C207" s="67" t="s">
        <v>41</v>
      </c>
      <c r="D207" s="55">
        <v>14</v>
      </c>
      <c r="E207" s="55">
        <v>4</v>
      </c>
      <c r="F207" s="55">
        <v>3</v>
      </c>
      <c r="G207" s="55">
        <v>7</v>
      </c>
      <c r="H207" s="55">
        <v>13</v>
      </c>
      <c r="I207" s="55">
        <v>8</v>
      </c>
      <c r="J207" s="55"/>
      <c r="K207" s="55"/>
      <c r="L207" s="55">
        <v>940</v>
      </c>
      <c r="M207" s="55">
        <v>989</v>
      </c>
    </row>
    <row r="208" spans="3:15" x14ac:dyDescent="0.25">
      <c r="C208" s="65" t="s">
        <v>46</v>
      </c>
      <c r="D208" s="66">
        <v>14</v>
      </c>
      <c r="E208" s="66">
        <v>6</v>
      </c>
      <c r="F208" s="66">
        <v>14</v>
      </c>
      <c r="G208" s="66">
        <v>19</v>
      </c>
      <c r="H208" s="66">
        <v>25</v>
      </c>
      <c r="I208" s="66">
        <v>11</v>
      </c>
      <c r="J208" s="66">
        <v>4</v>
      </c>
      <c r="K208" s="66"/>
      <c r="L208" s="66">
        <v>1678</v>
      </c>
      <c r="M208" s="66">
        <v>1771</v>
      </c>
    </row>
    <row r="209" spans="3:15" x14ac:dyDescent="0.25">
      <c r="C209" s="67">
        <v>1</v>
      </c>
      <c r="D209" s="55"/>
      <c r="E209" s="55"/>
      <c r="F209" s="55"/>
      <c r="G209" s="55"/>
      <c r="H209" s="55"/>
      <c r="I209" s="55"/>
      <c r="J209" s="55"/>
      <c r="K209" s="55"/>
      <c r="L209" s="55">
        <v>11</v>
      </c>
      <c r="M209" s="55">
        <v>11</v>
      </c>
      <c r="N209" s="56">
        <f>D209</f>
        <v>0</v>
      </c>
      <c r="O209" s="56">
        <f>M209</f>
        <v>11</v>
      </c>
    </row>
    <row r="210" spans="3:15" x14ac:dyDescent="0.25">
      <c r="C210" s="67">
        <v>2</v>
      </c>
      <c r="D210" s="55"/>
      <c r="E210" s="55"/>
      <c r="F210" s="55"/>
      <c r="G210" s="55"/>
      <c r="H210" s="55"/>
      <c r="I210" s="55"/>
      <c r="J210" s="55"/>
      <c r="K210" s="55"/>
      <c r="L210" s="55">
        <v>20</v>
      </c>
      <c r="M210" s="55">
        <v>20</v>
      </c>
      <c r="N210" s="56">
        <f>E210</f>
        <v>0</v>
      </c>
      <c r="O210" s="56">
        <f>M210-D210</f>
        <v>20</v>
      </c>
    </row>
    <row r="211" spans="3:15" x14ac:dyDescent="0.25">
      <c r="C211" s="67">
        <v>3</v>
      </c>
      <c r="D211" s="55"/>
      <c r="E211" s="55"/>
      <c r="F211" s="55"/>
      <c r="G211" s="55"/>
      <c r="H211" s="55"/>
      <c r="I211" s="55"/>
      <c r="J211" s="55"/>
      <c r="K211" s="55"/>
      <c r="L211" s="55">
        <v>26</v>
      </c>
      <c r="M211" s="55">
        <v>26</v>
      </c>
      <c r="N211" s="56">
        <f>F211</f>
        <v>0</v>
      </c>
      <c r="O211" s="56">
        <f>M211-SUM(D211:E211)</f>
        <v>26</v>
      </c>
    </row>
    <row r="212" spans="3:15" x14ac:dyDescent="0.25">
      <c r="C212" s="67">
        <v>4</v>
      </c>
      <c r="D212" s="55">
        <v>1</v>
      </c>
      <c r="E212" s="55"/>
      <c r="F212" s="55">
        <v>1</v>
      </c>
      <c r="G212" s="55">
        <v>2</v>
      </c>
      <c r="H212" s="55"/>
      <c r="I212" s="55"/>
      <c r="J212" s="55"/>
      <c r="K212" s="55"/>
      <c r="L212" s="55">
        <v>80</v>
      </c>
      <c r="M212" s="55">
        <v>84</v>
      </c>
      <c r="N212" s="56">
        <f>G212</f>
        <v>2</v>
      </c>
      <c r="O212" s="56">
        <f>M212-SUM(D212:F212)</f>
        <v>82</v>
      </c>
    </row>
    <row r="213" spans="3:15" x14ac:dyDescent="0.25">
      <c r="C213" s="67">
        <v>5</v>
      </c>
      <c r="D213" s="55"/>
      <c r="E213" s="55">
        <v>3</v>
      </c>
      <c r="F213" s="55">
        <v>2</v>
      </c>
      <c r="G213" s="55"/>
      <c r="H213" s="55">
        <v>3</v>
      </c>
      <c r="I213" s="55"/>
      <c r="J213" s="55"/>
      <c r="K213" s="55"/>
      <c r="L213" s="55">
        <v>163</v>
      </c>
      <c r="M213" s="55">
        <v>171</v>
      </c>
      <c r="N213" s="56">
        <f>H213</f>
        <v>3</v>
      </c>
      <c r="O213" s="56">
        <f>M213-SUM(D213:G213)</f>
        <v>166</v>
      </c>
    </row>
    <row r="214" spans="3:15" x14ac:dyDescent="0.25">
      <c r="C214" s="67">
        <v>6</v>
      </c>
      <c r="D214" s="55">
        <v>1</v>
      </c>
      <c r="E214" s="55"/>
      <c r="F214" s="55">
        <v>1</v>
      </c>
      <c r="G214" s="55">
        <v>3</v>
      </c>
      <c r="H214" s="55">
        <v>5</v>
      </c>
      <c r="I214" s="55">
        <v>2</v>
      </c>
      <c r="J214" s="55"/>
      <c r="K214" s="55"/>
      <c r="L214" s="55">
        <v>108</v>
      </c>
      <c r="M214" s="55">
        <v>120</v>
      </c>
      <c r="N214" s="56">
        <f>I214</f>
        <v>2</v>
      </c>
      <c r="O214" s="56">
        <f>M214-SUM(D214:H214)</f>
        <v>110</v>
      </c>
    </row>
    <row r="215" spans="3:15" x14ac:dyDescent="0.25">
      <c r="C215" s="67">
        <v>7</v>
      </c>
      <c r="D215" s="55"/>
      <c r="E215" s="55">
        <v>1</v>
      </c>
      <c r="F215" s="55">
        <v>2</v>
      </c>
      <c r="G215" s="55">
        <v>2</v>
      </c>
      <c r="H215" s="55">
        <v>5</v>
      </c>
      <c r="I215" s="55"/>
      <c r="J215" s="55"/>
      <c r="K215" s="55"/>
      <c r="L215" s="55">
        <v>123</v>
      </c>
      <c r="M215" s="55">
        <v>133</v>
      </c>
      <c r="N215" s="56">
        <f>J215</f>
        <v>0</v>
      </c>
      <c r="O215" s="56">
        <f>M215-SUM(D215:I215)</f>
        <v>123</v>
      </c>
    </row>
    <row r="216" spans="3:15" x14ac:dyDescent="0.25">
      <c r="C216" s="67">
        <v>8</v>
      </c>
      <c r="D216" s="55"/>
      <c r="E216" s="55"/>
      <c r="F216" s="55">
        <v>2</v>
      </c>
      <c r="G216" s="55">
        <v>4</v>
      </c>
      <c r="H216" s="55">
        <v>1</v>
      </c>
      <c r="I216" s="55">
        <v>3</v>
      </c>
      <c r="J216" s="55"/>
      <c r="K216" s="55"/>
      <c r="L216" s="55">
        <v>140</v>
      </c>
      <c r="M216" s="55">
        <v>150</v>
      </c>
      <c r="N216" s="56">
        <f>K216</f>
        <v>0</v>
      </c>
      <c r="O216" s="56">
        <f>M216-SUM(D216:J216)</f>
        <v>140</v>
      </c>
    </row>
    <row r="217" spans="3:15" x14ac:dyDescent="0.25">
      <c r="C217" s="67" t="s">
        <v>41</v>
      </c>
      <c r="D217" s="55">
        <v>12</v>
      </c>
      <c r="E217" s="55">
        <v>2</v>
      </c>
      <c r="F217" s="55">
        <v>6</v>
      </c>
      <c r="G217" s="55">
        <v>8</v>
      </c>
      <c r="H217" s="55">
        <v>11</v>
      </c>
      <c r="I217" s="55">
        <v>6</v>
      </c>
      <c r="J217" s="55">
        <v>4</v>
      </c>
      <c r="K217" s="55"/>
      <c r="L217" s="55">
        <v>1007</v>
      </c>
      <c r="M217" s="55">
        <v>1056</v>
      </c>
    </row>
    <row r="218" spans="3:15" x14ac:dyDescent="0.25">
      <c r="C218" s="65" t="s">
        <v>41</v>
      </c>
      <c r="D218" s="66"/>
      <c r="E218" s="66"/>
      <c r="F218" s="66"/>
      <c r="G218" s="66"/>
      <c r="H218" s="66"/>
      <c r="I218" s="66"/>
      <c r="J218" s="66"/>
      <c r="K218" s="66"/>
      <c r="L218" s="66"/>
      <c r="M218" s="66"/>
    </row>
    <row r="219" spans="3:15" x14ac:dyDescent="0.25">
      <c r="C219" s="67" t="s">
        <v>41</v>
      </c>
      <c r="D219" s="55"/>
      <c r="E219" s="55"/>
      <c r="F219" s="55"/>
      <c r="G219" s="55"/>
      <c r="H219" s="55"/>
      <c r="I219" s="55"/>
      <c r="J219" s="55"/>
      <c r="K219" s="55"/>
      <c r="L219" s="55"/>
      <c r="M219" s="55"/>
    </row>
    <row r="220" spans="3:15" x14ac:dyDescent="0.25">
      <c r="C220" s="57" t="s">
        <v>42</v>
      </c>
      <c r="D220" s="58">
        <v>40</v>
      </c>
      <c r="E220" s="58">
        <v>15</v>
      </c>
      <c r="F220" s="58">
        <v>23</v>
      </c>
      <c r="G220" s="58">
        <v>36</v>
      </c>
      <c r="H220" s="58">
        <v>48</v>
      </c>
      <c r="I220" s="58">
        <v>25</v>
      </c>
      <c r="J220" s="58">
        <v>5</v>
      </c>
      <c r="K220" s="58"/>
      <c r="L220" s="58">
        <v>3322</v>
      </c>
      <c r="M220" s="58">
        <v>3514</v>
      </c>
    </row>
    <row r="222" spans="3:15" x14ac:dyDescent="0.25">
      <c r="C222" s="30" t="s">
        <v>43</v>
      </c>
      <c r="D222" s="30">
        <v>1</v>
      </c>
      <c r="E222" s="30">
        <v>2</v>
      </c>
      <c r="F222" s="30">
        <v>3</v>
      </c>
      <c r="G222" s="30">
        <v>4</v>
      </c>
      <c r="H222" s="30">
        <v>5</v>
      </c>
      <c r="I222" s="30">
        <v>6</v>
      </c>
      <c r="J222" s="30">
        <v>7</v>
      </c>
      <c r="K222" s="30">
        <v>8</v>
      </c>
      <c r="L222" s="30" t="s">
        <v>41</v>
      </c>
      <c r="M222" s="30" t="s">
        <v>42</v>
      </c>
    </row>
    <row r="223" spans="3:15" x14ac:dyDescent="0.25">
      <c r="C223" s="60">
        <v>1</v>
      </c>
      <c r="D223" s="55"/>
      <c r="E223" s="55"/>
      <c r="F223" s="55"/>
      <c r="G223" s="55"/>
      <c r="H223" s="55"/>
      <c r="I223" s="55"/>
      <c r="J223" s="55"/>
      <c r="K223" s="55"/>
      <c r="L223" s="55">
        <v>19</v>
      </c>
      <c r="M223" s="55">
        <v>19</v>
      </c>
      <c r="N223" s="56">
        <f>D223</f>
        <v>0</v>
      </c>
      <c r="O223" s="56">
        <f>M223</f>
        <v>19</v>
      </c>
    </row>
    <row r="224" spans="3:15" x14ac:dyDescent="0.25">
      <c r="C224" s="60">
        <v>2</v>
      </c>
      <c r="D224" s="55"/>
      <c r="E224" s="55"/>
      <c r="F224" s="55"/>
      <c r="G224" s="55"/>
      <c r="H224" s="55"/>
      <c r="I224" s="55"/>
      <c r="J224" s="55"/>
      <c r="K224" s="55"/>
      <c r="L224" s="55">
        <v>47</v>
      </c>
      <c r="M224" s="55">
        <v>47</v>
      </c>
      <c r="N224" s="56">
        <f>E224</f>
        <v>0</v>
      </c>
      <c r="O224" s="56">
        <f>M224-D224</f>
        <v>47</v>
      </c>
    </row>
    <row r="225" spans="3:15" x14ac:dyDescent="0.25">
      <c r="C225" s="60">
        <v>3</v>
      </c>
      <c r="D225" s="55"/>
      <c r="E225" s="55">
        <v>1</v>
      </c>
      <c r="F225" s="55"/>
      <c r="G225" s="55"/>
      <c r="H225" s="55"/>
      <c r="I225" s="55"/>
      <c r="J225" s="55"/>
      <c r="K225" s="55"/>
      <c r="L225" s="55">
        <v>58</v>
      </c>
      <c r="M225" s="55">
        <v>59</v>
      </c>
      <c r="N225" s="56">
        <f>F225</f>
        <v>0</v>
      </c>
      <c r="O225" s="56">
        <f>M225-SUM(D225:E225)</f>
        <v>58</v>
      </c>
    </row>
    <row r="226" spans="3:15" x14ac:dyDescent="0.25">
      <c r="C226" s="60">
        <v>4</v>
      </c>
      <c r="D226" s="55">
        <v>1</v>
      </c>
      <c r="E226" s="55">
        <v>1</v>
      </c>
      <c r="F226" s="55">
        <v>1</v>
      </c>
      <c r="G226" s="55">
        <v>4</v>
      </c>
      <c r="H226" s="55"/>
      <c r="I226" s="55"/>
      <c r="J226" s="55"/>
      <c r="K226" s="55"/>
      <c r="L226" s="55">
        <v>158</v>
      </c>
      <c r="M226" s="55">
        <v>165</v>
      </c>
      <c r="N226" s="56">
        <f>G226</f>
        <v>4</v>
      </c>
      <c r="O226" s="56">
        <f>M226-SUM(D226:F226)</f>
        <v>162</v>
      </c>
    </row>
    <row r="227" spans="3:15" x14ac:dyDescent="0.25">
      <c r="C227" s="60">
        <v>5</v>
      </c>
      <c r="D227" s="55">
        <v>2</v>
      </c>
      <c r="E227" s="55">
        <v>5</v>
      </c>
      <c r="F227" s="55">
        <v>4</v>
      </c>
      <c r="G227" s="55">
        <v>2</v>
      </c>
      <c r="H227" s="55">
        <v>5</v>
      </c>
      <c r="I227" s="55">
        <v>1</v>
      </c>
      <c r="J227" s="55"/>
      <c r="K227" s="55"/>
      <c r="L227" s="55">
        <v>314</v>
      </c>
      <c r="M227" s="55">
        <v>333</v>
      </c>
      <c r="N227" s="56">
        <f>H227</f>
        <v>5</v>
      </c>
      <c r="O227" s="56">
        <f>M227-SUM(D227:G227)</f>
        <v>320</v>
      </c>
    </row>
    <row r="228" spans="3:15" x14ac:dyDescent="0.25">
      <c r="C228" s="60">
        <v>6</v>
      </c>
      <c r="D228" s="55">
        <v>6</v>
      </c>
      <c r="E228" s="55">
        <v>1</v>
      </c>
      <c r="F228" s="55">
        <v>2</v>
      </c>
      <c r="G228" s="55">
        <v>5</v>
      </c>
      <c r="H228" s="55">
        <v>6</v>
      </c>
      <c r="I228" s="55">
        <v>2</v>
      </c>
      <c r="J228" s="55"/>
      <c r="K228" s="55"/>
      <c r="L228" s="55">
        <v>243</v>
      </c>
      <c r="M228" s="55">
        <v>265</v>
      </c>
      <c r="N228" s="56">
        <f>I228</f>
        <v>2</v>
      </c>
      <c r="O228" s="56">
        <f>M228-SUM(D228:H228)</f>
        <v>245</v>
      </c>
    </row>
    <row r="229" spans="3:15" x14ac:dyDescent="0.25">
      <c r="C229" s="60">
        <v>7</v>
      </c>
      <c r="D229" s="55">
        <v>2</v>
      </c>
      <c r="E229" s="55">
        <v>1</v>
      </c>
      <c r="F229" s="55">
        <v>3</v>
      </c>
      <c r="G229" s="55">
        <v>4</v>
      </c>
      <c r="H229" s="55">
        <v>10</v>
      </c>
      <c r="I229" s="55"/>
      <c r="J229" s="55">
        <v>1</v>
      </c>
      <c r="K229" s="55"/>
      <c r="L229" s="55">
        <v>253</v>
      </c>
      <c r="M229" s="55">
        <v>274</v>
      </c>
      <c r="N229" s="56">
        <f>J229</f>
        <v>1</v>
      </c>
      <c r="O229" s="56">
        <f>M229-SUM(D229:I229)</f>
        <v>254</v>
      </c>
    </row>
    <row r="230" spans="3:15" x14ac:dyDescent="0.25">
      <c r="C230" s="60">
        <v>8</v>
      </c>
      <c r="D230" s="55">
        <v>3</v>
      </c>
      <c r="E230" s="55"/>
      <c r="F230" s="55">
        <v>4</v>
      </c>
      <c r="G230" s="55">
        <v>6</v>
      </c>
      <c r="H230" s="55">
        <v>3</v>
      </c>
      <c r="I230" s="55">
        <v>8</v>
      </c>
      <c r="J230" s="55"/>
      <c r="K230" s="55"/>
      <c r="L230" s="55">
        <v>283</v>
      </c>
      <c r="M230" s="55">
        <v>307</v>
      </c>
      <c r="N230" s="56">
        <f>K230</f>
        <v>0</v>
      </c>
      <c r="O230" s="56">
        <f>M230-SUM(D230:J230)</f>
        <v>283</v>
      </c>
    </row>
    <row r="231" spans="3:15" x14ac:dyDescent="0.25">
      <c r="C231" s="60" t="s">
        <v>41</v>
      </c>
      <c r="D231" s="55">
        <v>26</v>
      </c>
      <c r="E231" s="55">
        <v>6</v>
      </c>
      <c r="F231" s="55">
        <v>9</v>
      </c>
      <c r="G231" s="55">
        <v>15</v>
      </c>
      <c r="H231" s="55">
        <v>24</v>
      </c>
      <c r="I231" s="55">
        <v>14</v>
      </c>
      <c r="J231" s="55">
        <v>4</v>
      </c>
      <c r="K231" s="55"/>
      <c r="L231" s="55">
        <v>1947</v>
      </c>
      <c r="M231" s="55">
        <v>2045</v>
      </c>
    </row>
    <row r="232" spans="3:15" x14ac:dyDescent="0.25">
      <c r="C232" s="57" t="s">
        <v>42</v>
      </c>
      <c r="D232" s="58">
        <v>40</v>
      </c>
      <c r="E232" s="58">
        <v>15</v>
      </c>
      <c r="F232" s="58">
        <v>23</v>
      </c>
      <c r="G232" s="58">
        <v>36</v>
      </c>
      <c r="H232" s="58">
        <v>48</v>
      </c>
      <c r="I232" s="58">
        <v>25</v>
      </c>
      <c r="J232" s="58">
        <v>5</v>
      </c>
      <c r="K232" s="58"/>
      <c r="L232" s="58">
        <v>3322</v>
      </c>
      <c r="M232" s="58">
        <v>3514</v>
      </c>
    </row>
  </sheetData>
  <mergeCells count="2">
    <mergeCell ref="D3:M3"/>
    <mergeCell ref="B4:B2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Synthetic method</vt:lpstr>
      <vt:lpstr>Calc Synthetic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Piroska Bisits Bullen</dc:creator>
  <cp:lastModifiedBy>Julie</cp:lastModifiedBy>
  <dcterms:created xsi:type="dcterms:W3CDTF">2018-01-06T02:46:53Z</dcterms:created>
  <dcterms:modified xsi:type="dcterms:W3CDTF">2024-09-04T10:20:11Z</dcterms:modified>
</cp:coreProperties>
</file>